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ophhamar/Dropbox/Arbeit/Material/Mündliche Prüfung/"/>
    </mc:Choice>
  </mc:AlternateContent>
  <xr:revisionPtr revIDLastSave="0" documentId="13_ncr:1_{2B6A257A-C7E4-C84C-A386-C6311A987F9C}" xr6:coauthVersionLast="47" xr6:coauthVersionMax="47" xr10:uidLastSave="{00000000-0000-0000-0000-000000000000}"/>
  <bookViews>
    <workbookView xWindow="0" yWindow="500" windowWidth="51200" windowHeight="25860" xr2:uid="{1F907AAD-643A-7A49-B868-4F6CF903EFD1}"/>
  </bookViews>
  <sheets>
    <sheet name="Hinweise" sheetId="15" r:id="rId1"/>
    <sheet name="Eingabemaske - Daten" sheetId="1" r:id="rId2"/>
    <sheet name="Übersicht - Kombinationen" sheetId="6" r:id="rId3"/>
    <sheet name="Übersicht - Anz. Kombinationen" sheetId="4" r:id="rId4"/>
    <sheet name="Eingabemaske - Festlegung" sheetId="11" r:id="rId5"/>
    <sheet name="Übersicht - Lernende je Kombi" sheetId="12" r:id="rId6"/>
    <sheet name="Übersicht - Lernende im Detail" sheetId="14" r:id="rId7"/>
    <sheet name="Datengrundlage" sheetId="2" state="hidden" r:id="rId8"/>
  </sheets>
  <definedNames>
    <definedName name="_xlnm.Print_Area" localSheetId="1">'Eingabemaske - Daten'!$A$1:$C$56</definedName>
    <definedName name="_xlnm.Print_Area" localSheetId="4">INDIRECT('Eingabemaske - Festlegung'!$J$1)</definedName>
    <definedName name="_xlnm.Print_Area" localSheetId="3">'Übersicht - Anz. Kombinationen'!$A$1:$D$8</definedName>
    <definedName name="_xlnm.Print_Area" localSheetId="2">INDIRECT('Übersicht - Kombinationen'!$M$1)</definedName>
    <definedName name="_xlnm.Print_Area" localSheetId="6">'Übersicht - Lernende im Detail'!$A$1:$D$14</definedName>
    <definedName name="_xlnm.Print_Area" localSheetId="5">INDIRECT('Übersicht - Lernende je Kombi'!$G$1)</definedName>
    <definedName name="_xlnm.Print_Titles" localSheetId="1">'Eingabemaske - Daten'!$1:$6</definedName>
    <definedName name="_xlnm.Print_Titles" localSheetId="4">'Eingabemaske - Festlegung'!$1:$11</definedName>
    <definedName name="_xlnm.Print_Titles" localSheetId="2">'Übersicht - Kombinationen'!$1:$8</definedName>
    <definedName name="Durckbereich">INDIRECT('Eingabemaske - Festlegung'!$J$1)</definedName>
    <definedName name="Lernende" localSheetId="2">_xlfn._xlws.SORT(_xlfn._xlws.FILTER('Übersicht - Kombinationen'!XFA6:XFA55,'Übersicht - Kombinationen'!XFA6:XFA55&lt;&gt;""))</definedName>
    <definedName name="Lernende">_xlfn._xlws.SORT(_xlfn._xlws.FILTER('Eingabemaske - Daten'!XEZ6:XEZ56,'Eingabemaske - Daten'!XEZ6:XEZ56&lt;&gt;""))</definedName>
    <definedName name="Lernende_dropdown">Datengrundlage!$F$1:INDEX(Datengrundlage!$F$1:$F$50,SUMPRODUCT((Datengrundlage!$F$1:$F$50&lt;&gt;"")*1))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" i="6" l="1"/>
  <c r="L29" i="6"/>
  <c r="M29" i="6"/>
  <c r="K30" i="6"/>
  <c r="L30" i="6"/>
  <c r="M30" i="6"/>
  <c r="K31" i="6"/>
  <c r="L31" i="6"/>
  <c r="M31" i="6"/>
  <c r="K32" i="6"/>
  <c r="L32" i="6"/>
  <c r="M32" i="6"/>
  <c r="K33" i="6"/>
  <c r="L33" i="6"/>
  <c r="M33" i="6"/>
  <c r="K34" i="6"/>
  <c r="L34" i="6"/>
  <c r="M34" i="6"/>
  <c r="K35" i="6"/>
  <c r="L35" i="6"/>
  <c r="M35" i="6"/>
  <c r="K36" i="6"/>
  <c r="L36" i="6"/>
  <c r="M36" i="6"/>
  <c r="K37" i="6"/>
  <c r="L37" i="6"/>
  <c r="M37" i="6"/>
  <c r="K38" i="6"/>
  <c r="L38" i="6"/>
  <c r="M38" i="6"/>
  <c r="K39" i="6"/>
  <c r="L39" i="6"/>
  <c r="M39" i="6"/>
  <c r="K40" i="6"/>
  <c r="L40" i="6"/>
  <c r="M40" i="6"/>
  <c r="K41" i="6"/>
  <c r="L41" i="6"/>
  <c r="M41" i="6"/>
  <c r="K42" i="6"/>
  <c r="L42" i="6"/>
  <c r="M42" i="6"/>
  <c r="K43" i="6"/>
  <c r="L43" i="6"/>
  <c r="M43" i="6"/>
  <c r="K44" i="6"/>
  <c r="L44" i="6"/>
  <c r="M44" i="6"/>
  <c r="K45" i="6"/>
  <c r="L45" i="6"/>
  <c r="M45" i="6"/>
  <c r="K46" i="6"/>
  <c r="L46" i="6"/>
  <c r="M46" i="6"/>
  <c r="K47" i="6"/>
  <c r="L47" i="6"/>
  <c r="M47" i="6"/>
  <c r="K48" i="6"/>
  <c r="L48" i="6"/>
  <c r="M48" i="6"/>
  <c r="K49" i="6"/>
  <c r="L49" i="6"/>
  <c r="M49" i="6"/>
  <c r="K50" i="6"/>
  <c r="L50" i="6"/>
  <c r="M50" i="6"/>
  <c r="K51" i="6"/>
  <c r="L51" i="6"/>
  <c r="M51" i="6"/>
  <c r="K52" i="6"/>
  <c r="L52" i="6"/>
  <c r="M52" i="6"/>
  <c r="K53" i="6"/>
  <c r="L53" i="6"/>
  <c r="M53" i="6"/>
  <c r="K54" i="6"/>
  <c r="L54" i="6"/>
  <c r="M54" i="6"/>
  <c r="K55" i="6"/>
  <c r="L55" i="6"/>
  <c r="M55" i="6"/>
  <c r="K56" i="6"/>
  <c r="L56" i="6"/>
  <c r="M56" i="6"/>
  <c r="K57" i="6"/>
  <c r="L57" i="6"/>
  <c r="M57" i="6"/>
  <c r="K58" i="6"/>
  <c r="L58" i="6"/>
  <c r="M5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G56" i="6"/>
  <c r="H56" i="6"/>
  <c r="I56" i="6"/>
  <c r="G57" i="6"/>
  <c r="H57" i="6"/>
  <c r="I57" i="6"/>
  <c r="G58" i="6"/>
  <c r="H58" i="6"/>
  <c r="I58" i="6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D8" i="11" l="1"/>
  <c r="D7" i="11"/>
  <c r="D6" i="11"/>
  <c r="D4" i="14"/>
  <c r="D3" i="14"/>
  <c r="B3" i="14"/>
  <c r="B2" i="14"/>
  <c r="B16" i="12" l="1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Q17" i="11" a="1"/>
  <c r="Q17" i="11"/>
  <c r="Q34" i="11" a="1"/>
  <c r="Q34" i="11"/>
  <c r="Q35" i="11" a="1"/>
  <c r="Q35" i="11" s="1"/>
  <c r="Q36" i="11" a="1"/>
  <c r="Q36" i="11" s="1"/>
  <c r="Q37" i="11" a="1"/>
  <c r="Q37" i="11"/>
  <c r="Q38" i="11" a="1"/>
  <c r="Q38" i="11"/>
  <c r="Q39" i="11" a="1"/>
  <c r="Q39" i="11" s="1"/>
  <c r="Q40" i="11" a="1"/>
  <c r="Q40" i="11" s="1"/>
  <c r="Q41" i="11" a="1"/>
  <c r="Q41" i="11"/>
  <c r="Q42" i="11" a="1"/>
  <c r="Q42" i="11"/>
  <c r="Q43" i="11" a="1"/>
  <c r="Q43" i="11" s="1"/>
  <c r="Q44" i="11" a="1"/>
  <c r="Q44" i="11" s="1"/>
  <c r="Q45" i="11" a="1"/>
  <c r="Q45" i="11"/>
  <c r="Q46" i="11" a="1"/>
  <c r="Q46" i="11"/>
  <c r="Q47" i="11" a="1"/>
  <c r="Q47" i="11" s="1"/>
  <c r="Q48" i="11" a="1"/>
  <c r="Q48" i="11" s="1"/>
  <c r="Q49" i="11" a="1"/>
  <c r="Q49" i="11"/>
  <c r="Q50" i="11" a="1"/>
  <c r="Q50" i="11"/>
  <c r="Q51" i="11" a="1"/>
  <c r="Q51" i="11" s="1"/>
  <c r="Q52" i="11" a="1"/>
  <c r="Q52" i="11" s="1"/>
  <c r="Q53" i="11" a="1"/>
  <c r="Q53" i="11"/>
  <c r="Q54" i="11" a="1"/>
  <c r="Q54" i="11"/>
  <c r="Q55" i="11" a="1"/>
  <c r="Q55" i="11" s="1"/>
  <c r="Q56" i="11" a="1"/>
  <c r="Q56" i="11" s="1"/>
  <c r="Q57" i="11" a="1"/>
  <c r="Q57" i="11"/>
  <c r="Q58" i="11" a="1"/>
  <c r="Q58" i="11"/>
  <c r="Q59" i="11" a="1"/>
  <c r="Q59" i="11" s="1"/>
  <c r="Q60" i="11" a="1"/>
  <c r="Q60" i="11" s="1"/>
  <c r="Q61" i="11" a="1"/>
  <c r="Q61" i="11"/>
  <c r="Q62" i="11" a="1"/>
  <c r="Q62" i="11"/>
  <c r="Q63" i="11" a="1"/>
  <c r="Q63" i="11" s="1"/>
  <c r="Q14" i="11" a="1"/>
  <c r="Q14" i="11" s="1"/>
  <c r="M14" i="12"/>
  <c r="M11" i="12"/>
  <c r="M13" i="12"/>
  <c r="M10" i="12"/>
  <c r="M12" i="12"/>
  <c r="M9" i="12"/>
  <c r="M8" i="12"/>
  <c r="M7" i="12"/>
  <c r="M6" i="12"/>
  <c r="D3" i="12"/>
  <c r="D2" i="12"/>
  <c r="D3" i="11"/>
  <c r="D2" i="11"/>
  <c r="B34" i="11"/>
  <c r="B35" i="11"/>
  <c r="B36" i="11"/>
  <c r="J36" i="11" s="1"/>
  <c r="B37" i="11"/>
  <c r="J37" i="11" s="1"/>
  <c r="B38" i="11"/>
  <c r="J38" i="11" s="1"/>
  <c r="B39" i="11"/>
  <c r="J39" i="11" s="1"/>
  <c r="B40" i="11"/>
  <c r="J40" i="11" s="1"/>
  <c r="B41" i="11"/>
  <c r="J41" i="11" s="1"/>
  <c r="B42" i="11"/>
  <c r="J42" i="11" s="1"/>
  <c r="B43" i="11"/>
  <c r="J43" i="11" s="1"/>
  <c r="B44" i="11"/>
  <c r="J44" i="11" s="1"/>
  <c r="B45" i="11"/>
  <c r="J45" i="11" s="1"/>
  <c r="B46" i="11"/>
  <c r="J46" i="11" s="1"/>
  <c r="B47" i="11"/>
  <c r="B48" i="11"/>
  <c r="B49" i="11"/>
  <c r="J49" i="11" s="1"/>
  <c r="B50" i="11"/>
  <c r="B51" i="11"/>
  <c r="B52" i="11"/>
  <c r="B53" i="11"/>
  <c r="B54" i="11"/>
  <c r="B55" i="11"/>
  <c r="B56" i="11"/>
  <c r="B57" i="11"/>
  <c r="J57" i="11" s="1"/>
  <c r="B58" i="11"/>
  <c r="J58" i="11" s="1"/>
  <c r="B59" i="11"/>
  <c r="J59" i="11" s="1"/>
  <c r="B60" i="11"/>
  <c r="J60" i="11" s="1"/>
  <c r="B61" i="11"/>
  <c r="J61" i="11" s="1"/>
  <c r="B62" i="11"/>
  <c r="J62" i="11" s="1"/>
  <c r="B63" i="11"/>
  <c r="E5" i="11"/>
  <c r="F5" i="11"/>
  <c r="H5" i="11"/>
  <c r="J47" i="11"/>
  <c r="J48" i="11"/>
  <c r="J63" i="11"/>
  <c r="O15" i="11" a="1"/>
  <c r="O15" i="11" s="1"/>
  <c r="P15" i="11" a="1"/>
  <c r="P15" i="11" s="1"/>
  <c r="O16" i="11" a="1"/>
  <c r="O16" i="11" s="1"/>
  <c r="P16" i="11" a="1"/>
  <c r="P16" i="11" s="1"/>
  <c r="O17" i="11" a="1"/>
  <c r="O17" i="11" s="1"/>
  <c r="P17" i="11" a="1"/>
  <c r="P17" i="11" s="1"/>
  <c r="O18" i="11" a="1"/>
  <c r="O18" i="11" s="1"/>
  <c r="P18" i="11" a="1"/>
  <c r="P18" i="11" s="1"/>
  <c r="Q18" i="11" s="1" a="1"/>
  <c r="Q18" i="11" s="1"/>
  <c r="O19" i="11" a="1"/>
  <c r="O19" i="11" s="1"/>
  <c r="P19" i="11" a="1"/>
  <c r="P19" i="11" s="1"/>
  <c r="Q19" i="11" s="1" a="1"/>
  <c r="Q19" i="11" s="1"/>
  <c r="O20" i="11" a="1"/>
  <c r="O20" i="11" s="1"/>
  <c r="P20" i="11" a="1"/>
  <c r="P20" i="11" s="1"/>
  <c r="O21" i="11" a="1"/>
  <c r="O21" i="11" s="1"/>
  <c r="P21" i="11" a="1"/>
  <c r="P21" i="11" s="1"/>
  <c r="O22" i="11" a="1"/>
  <c r="O22" i="11" s="1"/>
  <c r="P22" i="11" a="1"/>
  <c r="P22" i="11" s="1"/>
  <c r="O23" i="11" a="1"/>
  <c r="O23" i="11" s="1"/>
  <c r="P23" i="11" a="1"/>
  <c r="P23" i="11" s="1"/>
  <c r="O24" i="11" a="1"/>
  <c r="O24" i="11" s="1"/>
  <c r="P24" i="11" a="1"/>
  <c r="P24" i="11" s="1"/>
  <c r="O25" i="11" a="1"/>
  <c r="O25" i="11" s="1"/>
  <c r="P25" i="11" a="1"/>
  <c r="P25" i="11" s="1"/>
  <c r="O26" i="11" a="1"/>
  <c r="O26" i="11" s="1"/>
  <c r="P26" i="11" a="1"/>
  <c r="P26" i="11" s="1"/>
  <c r="O27" i="11" a="1"/>
  <c r="O27" i="11" s="1"/>
  <c r="P27" i="11" a="1"/>
  <c r="P27" i="11" s="1"/>
  <c r="O28" i="11" a="1"/>
  <c r="O28" i="11" s="1"/>
  <c r="P28" i="11" a="1"/>
  <c r="P28" i="11" s="1"/>
  <c r="O29" i="11" a="1"/>
  <c r="O29" i="11" s="1"/>
  <c r="P29" i="11" a="1"/>
  <c r="P29" i="11" s="1"/>
  <c r="O30" i="11" a="1"/>
  <c r="O30" i="11" s="1"/>
  <c r="P30" i="11" a="1"/>
  <c r="P30" i="11" s="1"/>
  <c r="O31" i="11" a="1"/>
  <c r="O31" i="11" s="1"/>
  <c r="P31" i="11" a="1"/>
  <c r="P31" i="11" s="1"/>
  <c r="O32" i="11" a="1"/>
  <c r="O32" i="11" s="1"/>
  <c r="P32" i="11" a="1"/>
  <c r="P32" i="11" s="1"/>
  <c r="O33" i="11" a="1"/>
  <c r="O33" i="11" s="1"/>
  <c r="P33" i="11" a="1"/>
  <c r="P33" i="11" s="1"/>
  <c r="O34" i="11" a="1"/>
  <c r="O34" i="11"/>
  <c r="P34" i="11" a="1"/>
  <c r="P34" i="11" s="1"/>
  <c r="O35" i="11" a="1"/>
  <c r="O35" i="11"/>
  <c r="P35" i="11" a="1"/>
  <c r="P35" i="11" s="1"/>
  <c r="O36" i="11" a="1"/>
  <c r="O36" i="11"/>
  <c r="P36" i="11" a="1"/>
  <c r="P36" i="11"/>
  <c r="O37" i="11" a="1"/>
  <c r="O37" i="11" s="1"/>
  <c r="P37" i="11" a="1"/>
  <c r="P37" i="11" s="1"/>
  <c r="O38" i="11" a="1"/>
  <c r="O38" i="11" s="1"/>
  <c r="P38" i="11" a="1"/>
  <c r="P38" i="11" s="1"/>
  <c r="O39" i="11" a="1"/>
  <c r="O39" i="11"/>
  <c r="P39" i="11" a="1"/>
  <c r="P39" i="11" s="1"/>
  <c r="O40" i="11" a="1"/>
  <c r="O40" i="11"/>
  <c r="P40" i="11" a="1"/>
  <c r="P40" i="11"/>
  <c r="O41" i="11" a="1"/>
  <c r="O41" i="11" s="1"/>
  <c r="P41" i="11" a="1"/>
  <c r="P41" i="11" s="1"/>
  <c r="O42" i="11" a="1"/>
  <c r="O42" i="11" s="1"/>
  <c r="P42" i="11" a="1"/>
  <c r="P42" i="11" s="1"/>
  <c r="O43" i="11" a="1"/>
  <c r="O43" i="11"/>
  <c r="P43" i="11" a="1"/>
  <c r="P43" i="11" s="1"/>
  <c r="O44" i="11" a="1"/>
  <c r="O44" i="11"/>
  <c r="P44" i="11" a="1"/>
  <c r="P44" i="11"/>
  <c r="O45" i="11" a="1"/>
  <c r="O45" i="11" s="1"/>
  <c r="P45" i="11" a="1"/>
  <c r="P45" i="11" s="1"/>
  <c r="O46" i="11" a="1"/>
  <c r="O46" i="11" s="1"/>
  <c r="P46" i="11" a="1"/>
  <c r="P46" i="11" s="1"/>
  <c r="N47" i="11" a="1"/>
  <c r="N47" i="11" s="1"/>
  <c r="O47" i="11" a="1"/>
  <c r="O47" i="11"/>
  <c r="P47" i="11" a="1"/>
  <c r="P47" i="11" s="1"/>
  <c r="O48" i="11" a="1"/>
  <c r="O48" i="11"/>
  <c r="P48" i="11" a="1"/>
  <c r="P48" i="11"/>
  <c r="O49" i="11" a="1"/>
  <c r="O49" i="11" s="1"/>
  <c r="P49" i="11" a="1"/>
  <c r="P49" i="11" s="1"/>
  <c r="O50" i="11" a="1"/>
  <c r="O50" i="11" s="1"/>
  <c r="P50" i="11" a="1"/>
  <c r="P50" i="11" s="1"/>
  <c r="O51" i="11" a="1"/>
  <c r="O51" i="11"/>
  <c r="P51" i="11" a="1"/>
  <c r="P51" i="11" s="1"/>
  <c r="O52" i="11" a="1"/>
  <c r="O52" i="11"/>
  <c r="P52" i="11" a="1"/>
  <c r="P52" i="11"/>
  <c r="O53" i="11" a="1"/>
  <c r="O53" i="11" s="1"/>
  <c r="P53" i="11" a="1"/>
  <c r="P53" i="11" s="1"/>
  <c r="O54" i="11" a="1"/>
  <c r="O54" i="11" s="1"/>
  <c r="P54" i="11" a="1"/>
  <c r="P54" i="11" s="1"/>
  <c r="O55" i="11" a="1"/>
  <c r="O55" i="11"/>
  <c r="P55" i="11" a="1"/>
  <c r="P55" i="11" s="1"/>
  <c r="O56" i="11" a="1"/>
  <c r="O56" i="11"/>
  <c r="P56" i="11" a="1"/>
  <c r="P56" i="11"/>
  <c r="O57" i="11" a="1"/>
  <c r="O57" i="11" s="1"/>
  <c r="P57" i="11" a="1"/>
  <c r="P57" i="11" s="1"/>
  <c r="O58" i="11" a="1"/>
  <c r="O58" i="11" s="1"/>
  <c r="P58" i="11" a="1"/>
  <c r="P58" i="11" s="1"/>
  <c r="O59" i="11" a="1"/>
  <c r="O59" i="11"/>
  <c r="P59" i="11" a="1"/>
  <c r="P59" i="11" s="1"/>
  <c r="O60" i="11" a="1"/>
  <c r="O60" i="11"/>
  <c r="P60" i="11" a="1"/>
  <c r="P60" i="11"/>
  <c r="O61" i="11" a="1"/>
  <c r="O61" i="11" s="1"/>
  <c r="P61" i="11" a="1"/>
  <c r="P61" i="11" s="1"/>
  <c r="O62" i="11" a="1"/>
  <c r="O62" i="11" s="1"/>
  <c r="P62" i="11" a="1"/>
  <c r="P62" i="11" s="1"/>
  <c r="N63" i="11" a="1"/>
  <c r="N63" i="11" s="1"/>
  <c r="O63" i="11" a="1"/>
  <c r="O63" i="11"/>
  <c r="P63" i="11" a="1"/>
  <c r="P63" i="11" s="1"/>
  <c r="P14" i="11" a="1"/>
  <c r="P14" i="11" s="1"/>
  <c r="O14" i="11" a="1"/>
  <c r="O14" i="11" s="1"/>
  <c r="J34" i="11"/>
  <c r="J35" i="11"/>
  <c r="J50" i="11"/>
  <c r="J51" i="11"/>
  <c r="J52" i="11"/>
  <c r="J53" i="11"/>
  <c r="J54" i="11"/>
  <c r="J55" i="11"/>
  <c r="J56" i="11"/>
  <c r="E35" i="11"/>
  <c r="N35" i="11" s="1" a="1"/>
  <c r="N35" i="11" s="1"/>
  <c r="E36" i="11"/>
  <c r="N36" i="11" s="1" a="1"/>
  <c r="N36" i="11" s="1"/>
  <c r="E37" i="11"/>
  <c r="N37" i="11" s="1" a="1"/>
  <c r="N37" i="11" s="1"/>
  <c r="E38" i="11"/>
  <c r="N38" i="11" s="1" a="1"/>
  <c r="N38" i="11" s="1"/>
  <c r="E39" i="11"/>
  <c r="N39" i="11" s="1" a="1"/>
  <c r="N39" i="11" s="1"/>
  <c r="E40" i="11"/>
  <c r="N40" i="11" s="1" a="1"/>
  <c r="N40" i="11" s="1"/>
  <c r="E41" i="11"/>
  <c r="N41" i="11" s="1" a="1"/>
  <c r="N41" i="11" s="1"/>
  <c r="E42" i="11"/>
  <c r="N42" i="11" s="1" a="1"/>
  <c r="N42" i="11" s="1"/>
  <c r="E43" i="11"/>
  <c r="N43" i="11" s="1" a="1"/>
  <c r="N43" i="11" s="1"/>
  <c r="E44" i="11"/>
  <c r="N44" i="11" s="1" a="1"/>
  <c r="N44" i="11" s="1"/>
  <c r="E45" i="11"/>
  <c r="N45" i="11" s="1" a="1"/>
  <c r="N45" i="11" s="1"/>
  <c r="E46" i="11"/>
  <c r="N46" i="11" s="1" a="1"/>
  <c r="N46" i="11" s="1"/>
  <c r="E47" i="11"/>
  <c r="E48" i="11"/>
  <c r="N48" i="11" s="1" a="1"/>
  <c r="N48" i="11" s="1"/>
  <c r="E49" i="11"/>
  <c r="N49" i="11" s="1" a="1"/>
  <c r="N49" i="11" s="1"/>
  <c r="E50" i="11"/>
  <c r="N50" i="11" s="1" a="1"/>
  <c r="N50" i="11" s="1"/>
  <c r="E51" i="11"/>
  <c r="N51" i="11" s="1" a="1"/>
  <c r="N51" i="11" s="1"/>
  <c r="E52" i="11"/>
  <c r="N52" i="11" s="1" a="1"/>
  <c r="N52" i="11" s="1"/>
  <c r="E53" i="11"/>
  <c r="N53" i="11" s="1" a="1"/>
  <c r="N53" i="11" s="1"/>
  <c r="E54" i="11"/>
  <c r="N54" i="11" s="1" a="1"/>
  <c r="N54" i="11" s="1"/>
  <c r="E55" i="11"/>
  <c r="N55" i="11" s="1" a="1"/>
  <c r="N55" i="11" s="1"/>
  <c r="E56" i="11"/>
  <c r="N56" i="11" s="1" a="1"/>
  <c r="N56" i="11" s="1"/>
  <c r="E57" i="11"/>
  <c r="N57" i="11" s="1" a="1"/>
  <c r="N57" i="11" s="1"/>
  <c r="E58" i="11"/>
  <c r="N58" i="11" s="1" a="1"/>
  <c r="N58" i="11" s="1"/>
  <c r="E59" i="11"/>
  <c r="N59" i="11" s="1" a="1"/>
  <c r="N59" i="11" s="1"/>
  <c r="E60" i="11"/>
  <c r="N60" i="11" s="1" a="1"/>
  <c r="N60" i="11" s="1"/>
  <c r="E61" i="11"/>
  <c r="N61" i="11" s="1" a="1"/>
  <c r="N61" i="11" s="1"/>
  <c r="E62" i="11"/>
  <c r="N62" i="11" s="1" a="1"/>
  <c r="N62" i="11" s="1"/>
  <c r="E63" i="11"/>
  <c r="D35" i="11"/>
  <c r="M35" i="11" s="1" a="1"/>
  <c r="M35" i="11" s="1"/>
  <c r="D36" i="11"/>
  <c r="M36" i="11" s="1" a="1"/>
  <c r="M36" i="11" s="1"/>
  <c r="D37" i="11"/>
  <c r="M37" i="11" s="1" a="1"/>
  <c r="M37" i="11" s="1"/>
  <c r="D38" i="11"/>
  <c r="M38" i="11" s="1" a="1"/>
  <c r="M38" i="11" s="1"/>
  <c r="D39" i="11"/>
  <c r="M39" i="11" s="1" a="1"/>
  <c r="M39" i="11" s="1"/>
  <c r="D40" i="11"/>
  <c r="M40" i="11" s="1" a="1"/>
  <c r="M40" i="11" s="1"/>
  <c r="D41" i="11"/>
  <c r="M41" i="11" s="1" a="1"/>
  <c r="M41" i="11" s="1"/>
  <c r="D42" i="11"/>
  <c r="M42" i="11" s="1" a="1"/>
  <c r="M42" i="11" s="1"/>
  <c r="D43" i="11"/>
  <c r="M43" i="11" s="1" a="1"/>
  <c r="M43" i="11" s="1"/>
  <c r="D44" i="11"/>
  <c r="M44" i="11" s="1" a="1"/>
  <c r="M44" i="11" s="1"/>
  <c r="D45" i="11"/>
  <c r="M45" i="11" s="1" a="1"/>
  <c r="M45" i="11" s="1"/>
  <c r="D46" i="11"/>
  <c r="M46" i="11" s="1" a="1"/>
  <c r="M46" i="11" s="1"/>
  <c r="D47" i="11"/>
  <c r="M47" i="11" s="1" a="1"/>
  <c r="M47" i="11" s="1"/>
  <c r="D48" i="11"/>
  <c r="M48" i="11" s="1" a="1"/>
  <c r="M48" i="11" s="1"/>
  <c r="D49" i="11"/>
  <c r="M49" i="11" s="1" a="1"/>
  <c r="M49" i="11" s="1"/>
  <c r="D50" i="11"/>
  <c r="M50" i="11" s="1" a="1"/>
  <c r="M50" i="11" s="1"/>
  <c r="D51" i="11"/>
  <c r="M51" i="11" s="1" a="1"/>
  <c r="M51" i="11" s="1"/>
  <c r="D52" i="11"/>
  <c r="M52" i="11" s="1" a="1"/>
  <c r="M52" i="11" s="1"/>
  <c r="D53" i="11"/>
  <c r="M53" i="11" s="1" a="1"/>
  <c r="M53" i="11" s="1"/>
  <c r="D54" i="11"/>
  <c r="M54" i="11" s="1" a="1"/>
  <c r="M54" i="11" s="1"/>
  <c r="D55" i="11"/>
  <c r="M55" i="11" s="1" a="1"/>
  <c r="M55" i="11" s="1"/>
  <c r="D56" i="11"/>
  <c r="M56" i="11" s="1" a="1"/>
  <c r="M56" i="11" s="1"/>
  <c r="D57" i="11"/>
  <c r="M57" i="11" s="1" a="1"/>
  <c r="M57" i="11" s="1"/>
  <c r="D58" i="11"/>
  <c r="M58" i="11" s="1" a="1"/>
  <c r="M58" i="11" s="1"/>
  <c r="D59" i="11"/>
  <c r="M59" i="11" s="1" a="1"/>
  <c r="M59" i="11" s="1"/>
  <c r="D60" i="11"/>
  <c r="M60" i="11" s="1" a="1"/>
  <c r="M60" i="11" s="1"/>
  <c r="D61" i="11"/>
  <c r="M61" i="11" s="1" a="1"/>
  <c r="M61" i="11" s="1"/>
  <c r="D62" i="11"/>
  <c r="M62" i="11" s="1" a="1"/>
  <c r="M62" i="11" s="1"/>
  <c r="D63" i="11"/>
  <c r="M63" i="11" s="1" a="1"/>
  <c r="M63" i="11" s="1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B3" i="1"/>
  <c r="C3" i="6" s="1"/>
  <c r="C2" i="6"/>
  <c r="B2" i="4"/>
  <c r="F1" i="2" a="1"/>
  <c r="F1" i="2" s="1"/>
  <c r="E37" i="1"/>
  <c r="F37" i="1"/>
  <c r="G37" i="1"/>
  <c r="H37" i="1"/>
  <c r="I37" i="1"/>
  <c r="J37" i="1"/>
  <c r="K37" i="1"/>
  <c r="L37" i="1"/>
  <c r="M37" i="1"/>
  <c r="N37" i="1"/>
  <c r="Q37" i="1"/>
  <c r="R37" i="1"/>
  <c r="S37" i="1"/>
  <c r="E38" i="1"/>
  <c r="F38" i="1"/>
  <c r="G38" i="1"/>
  <c r="H38" i="1"/>
  <c r="I38" i="1"/>
  <c r="J38" i="1"/>
  <c r="K38" i="1"/>
  <c r="L38" i="1"/>
  <c r="M38" i="1"/>
  <c r="N38" i="1"/>
  <c r="Q38" i="1"/>
  <c r="R38" i="1"/>
  <c r="S38" i="1"/>
  <c r="E39" i="1"/>
  <c r="F39" i="1"/>
  <c r="G39" i="1"/>
  <c r="H39" i="1"/>
  <c r="I39" i="1"/>
  <c r="J39" i="1"/>
  <c r="K39" i="1"/>
  <c r="L39" i="1"/>
  <c r="M39" i="1"/>
  <c r="N39" i="1"/>
  <c r="Q39" i="1"/>
  <c r="R39" i="1"/>
  <c r="S39" i="1"/>
  <c r="E40" i="1"/>
  <c r="F40" i="1"/>
  <c r="G40" i="1"/>
  <c r="H40" i="1"/>
  <c r="I40" i="1"/>
  <c r="J40" i="1"/>
  <c r="K40" i="1"/>
  <c r="L40" i="1"/>
  <c r="M40" i="1"/>
  <c r="N40" i="1"/>
  <c r="Q40" i="1"/>
  <c r="R40" i="1"/>
  <c r="S40" i="1"/>
  <c r="E41" i="1"/>
  <c r="F41" i="1"/>
  <c r="G41" i="1"/>
  <c r="H41" i="1"/>
  <c r="I41" i="1"/>
  <c r="J41" i="1"/>
  <c r="K41" i="1"/>
  <c r="L41" i="1"/>
  <c r="M41" i="1"/>
  <c r="N41" i="1"/>
  <c r="Q41" i="1"/>
  <c r="R41" i="1"/>
  <c r="S41" i="1"/>
  <c r="E42" i="1"/>
  <c r="F42" i="1"/>
  <c r="G42" i="1"/>
  <c r="H42" i="1"/>
  <c r="I42" i="1"/>
  <c r="J42" i="1"/>
  <c r="K42" i="1"/>
  <c r="L42" i="1"/>
  <c r="M42" i="1"/>
  <c r="N42" i="1"/>
  <c r="Q42" i="1"/>
  <c r="R42" i="1"/>
  <c r="S42" i="1"/>
  <c r="E43" i="1"/>
  <c r="F43" i="1"/>
  <c r="G43" i="1"/>
  <c r="H43" i="1"/>
  <c r="I43" i="1"/>
  <c r="J43" i="1"/>
  <c r="K43" i="1"/>
  <c r="L43" i="1"/>
  <c r="M43" i="1"/>
  <c r="N43" i="1"/>
  <c r="Q43" i="1"/>
  <c r="R43" i="1"/>
  <c r="S43" i="1"/>
  <c r="E44" i="1"/>
  <c r="F44" i="1"/>
  <c r="G44" i="1"/>
  <c r="H44" i="1"/>
  <c r="I44" i="1"/>
  <c r="J44" i="1"/>
  <c r="K44" i="1"/>
  <c r="L44" i="1"/>
  <c r="M44" i="1"/>
  <c r="N44" i="1"/>
  <c r="Q44" i="1"/>
  <c r="R44" i="1"/>
  <c r="S44" i="1"/>
  <c r="E45" i="1"/>
  <c r="F45" i="1"/>
  <c r="G45" i="1"/>
  <c r="H45" i="1"/>
  <c r="I45" i="1"/>
  <c r="J45" i="1"/>
  <c r="K45" i="1"/>
  <c r="L45" i="1"/>
  <c r="M45" i="1"/>
  <c r="N45" i="1"/>
  <c r="Q45" i="1"/>
  <c r="R45" i="1"/>
  <c r="S45" i="1"/>
  <c r="E46" i="1"/>
  <c r="F46" i="1"/>
  <c r="G46" i="1"/>
  <c r="H46" i="1"/>
  <c r="I46" i="1"/>
  <c r="J46" i="1"/>
  <c r="K46" i="1"/>
  <c r="L46" i="1"/>
  <c r="M46" i="1"/>
  <c r="N46" i="1"/>
  <c r="Q46" i="1"/>
  <c r="R46" i="1"/>
  <c r="S46" i="1"/>
  <c r="E47" i="1"/>
  <c r="F47" i="1"/>
  <c r="G47" i="1"/>
  <c r="H47" i="1"/>
  <c r="I47" i="1"/>
  <c r="J47" i="1"/>
  <c r="K47" i="1"/>
  <c r="L47" i="1"/>
  <c r="M47" i="1"/>
  <c r="N47" i="1"/>
  <c r="Q47" i="1"/>
  <c r="R47" i="1"/>
  <c r="S47" i="1"/>
  <c r="E48" i="1"/>
  <c r="F48" i="1"/>
  <c r="G48" i="1"/>
  <c r="H48" i="1"/>
  <c r="I48" i="1"/>
  <c r="J48" i="1"/>
  <c r="K48" i="1"/>
  <c r="L48" i="1"/>
  <c r="M48" i="1"/>
  <c r="N48" i="1"/>
  <c r="Q48" i="1"/>
  <c r="R48" i="1"/>
  <c r="S48" i="1"/>
  <c r="E49" i="1"/>
  <c r="F49" i="1"/>
  <c r="G49" i="1"/>
  <c r="H49" i="1"/>
  <c r="I49" i="1"/>
  <c r="J49" i="1"/>
  <c r="K49" i="1"/>
  <c r="L49" i="1"/>
  <c r="M49" i="1"/>
  <c r="N49" i="1"/>
  <c r="Q49" i="1"/>
  <c r="R49" i="1"/>
  <c r="S49" i="1"/>
  <c r="E50" i="1"/>
  <c r="F50" i="1"/>
  <c r="G50" i="1"/>
  <c r="H50" i="1"/>
  <c r="I50" i="1"/>
  <c r="J50" i="1"/>
  <c r="K50" i="1"/>
  <c r="L50" i="1"/>
  <c r="M50" i="1"/>
  <c r="N50" i="1"/>
  <c r="Q50" i="1"/>
  <c r="R50" i="1"/>
  <c r="S50" i="1"/>
  <c r="E51" i="1"/>
  <c r="F51" i="1"/>
  <c r="G51" i="1"/>
  <c r="H51" i="1"/>
  <c r="I51" i="1"/>
  <c r="J51" i="1"/>
  <c r="K51" i="1"/>
  <c r="L51" i="1"/>
  <c r="M51" i="1"/>
  <c r="N51" i="1"/>
  <c r="Q51" i="1"/>
  <c r="R51" i="1"/>
  <c r="S51" i="1"/>
  <c r="E52" i="1"/>
  <c r="F52" i="1"/>
  <c r="G52" i="1"/>
  <c r="H52" i="1"/>
  <c r="I52" i="1"/>
  <c r="J52" i="1"/>
  <c r="K52" i="1"/>
  <c r="L52" i="1"/>
  <c r="M52" i="1"/>
  <c r="N52" i="1"/>
  <c r="Q52" i="1"/>
  <c r="R52" i="1"/>
  <c r="S52" i="1"/>
  <c r="E53" i="1"/>
  <c r="F53" i="1"/>
  <c r="G53" i="1"/>
  <c r="H53" i="1"/>
  <c r="I53" i="1"/>
  <c r="J53" i="1"/>
  <c r="K53" i="1"/>
  <c r="L53" i="1"/>
  <c r="M53" i="1"/>
  <c r="N53" i="1"/>
  <c r="Q53" i="1"/>
  <c r="R53" i="1"/>
  <c r="S53" i="1"/>
  <c r="E54" i="1"/>
  <c r="F54" i="1"/>
  <c r="G54" i="1"/>
  <c r="H54" i="1"/>
  <c r="I54" i="1"/>
  <c r="J54" i="1"/>
  <c r="K54" i="1"/>
  <c r="L54" i="1"/>
  <c r="M54" i="1"/>
  <c r="N54" i="1"/>
  <c r="Q54" i="1"/>
  <c r="R54" i="1"/>
  <c r="S54" i="1"/>
  <c r="E55" i="1"/>
  <c r="F55" i="1"/>
  <c r="G55" i="1"/>
  <c r="H55" i="1"/>
  <c r="I55" i="1"/>
  <c r="J55" i="1"/>
  <c r="K55" i="1"/>
  <c r="L55" i="1"/>
  <c r="M55" i="1"/>
  <c r="N55" i="1"/>
  <c r="Q55" i="1"/>
  <c r="R55" i="1"/>
  <c r="S55" i="1"/>
  <c r="E56" i="1"/>
  <c r="F56" i="1"/>
  <c r="G56" i="1"/>
  <c r="H56" i="1"/>
  <c r="I56" i="1"/>
  <c r="J56" i="1"/>
  <c r="K56" i="1"/>
  <c r="L56" i="1"/>
  <c r="M56" i="1"/>
  <c r="N56" i="1"/>
  <c r="Q56" i="1"/>
  <c r="R56" i="1"/>
  <c r="S56" i="1"/>
  <c r="E8" i="1"/>
  <c r="F8" i="1"/>
  <c r="G8" i="1"/>
  <c r="H8" i="1"/>
  <c r="I8" i="1"/>
  <c r="J8" i="1"/>
  <c r="K8" i="1"/>
  <c r="L8" i="1"/>
  <c r="M8" i="1"/>
  <c r="N8" i="1"/>
  <c r="Q8" i="1"/>
  <c r="R8" i="1"/>
  <c r="S8" i="1"/>
  <c r="E9" i="1"/>
  <c r="F9" i="1"/>
  <c r="G9" i="1"/>
  <c r="H9" i="1"/>
  <c r="I9" i="1"/>
  <c r="J9" i="1"/>
  <c r="K9" i="1"/>
  <c r="L9" i="1"/>
  <c r="M9" i="1"/>
  <c r="N9" i="1"/>
  <c r="Q9" i="1"/>
  <c r="R9" i="1"/>
  <c r="S9" i="1"/>
  <c r="E10" i="1"/>
  <c r="F10" i="1"/>
  <c r="C6" i="4" s="1"/>
  <c r="G10" i="1"/>
  <c r="H10" i="1"/>
  <c r="I10" i="1"/>
  <c r="J10" i="1"/>
  <c r="K10" i="1"/>
  <c r="L10" i="1"/>
  <c r="M10" i="1"/>
  <c r="N10" i="1"/>
  <c r="Q10" i="1"/>
  <c r="R10" i="1"/>
  <c r="S10" i="1"/>
  <c r="E11" i="1"/>
  <c r="F11" i="1"/>
  <c r="G11" i="1"/>
  <c r="H11" i="1"/>
  <c r="I11" i="1"/>
  <c r="J11" i="1"/>
  <c r="K11" i="1"/>
  <c r="L11" i="1"/>
  <c r="M11" i="1"/>
  <c r="N11" i="1"/>
  <c r="Q11" i="1"/>
  <c r="R11" i="1"/>
  <c r="S11" i="1"/>
  <c r="E12" i="1"/>
  <c r="F12" i="1"/>
  <c r="G12" i="1"/>
  <c r="H12" i="1"/>
  <c r="I12" i="1"/>
  <c r="J12" i="1"/>
  <c r="K12" i="1"/>
  <c r="L12" i="1"/>
  <c r="M12" i="1"/>
  <c r="N12" i="1"/>
  <c r="Q12" i="1"/>
  <c r="R12" i="1"/>
  <c r="S12" i="1"/>
  <c r="E13" i="1"/>
  <c r="F13" i="1"/>
  <c r="G13" i="1"/>
  <c r="H13" i="1"/>
  <c r="I13" i="1"/>
  <c r="J13" i="1"/>
  <c r="K13" i="1"/>
  <c r="L13" i="1"/>
  <c r="M13" i="1"/>
  <c r="N13" i="1"/>
  <c r="Q13" i="1"/>
  <c r="R13" i="1"/>
  <c r="S13" i="1"/>
  <c r="E14" i="1"/>
  <c r="F14" i="1"/>
  <c r="G14" i="1"/>
  <c r="H14" i="1"/>
  <c r="I14" i="1"/>
  <c r="J14" i="1"/>
  <c r="K14" i="1"/>
  <c r="L14" i="1"/>
  <c r="M14" i="1"/>
  <c r="N14" i="1"/>
  <c r="Q14" i="1"/>
  <c r="R14" i="1"/>
  <c r="S14" i="1"/>
  <c r="E15" i="1"/>
  <c r="F15" i="1"/>
  <c r="G15" i="1"/>
  <c r="H15" i="1"/>
  <c r="I15" i="1"/>
  <c r="J15" i="1"/>
  <c r="K15" i="1"/>
  <c r="L15" i="1"/>
  <c r="M15" i="1"/>
  <c r="N15" i="1"/>
  <c r="Q15" i="1"/>
  <c r="R15" i="1"/>
  <c r="S15" i="1"/>
  <c r="E16" i="1"/>
  <c r="F16" i="1"/>
  <c r="G16" i="1"/>
  <c r="H16" i="1"/>
  <c r="I16" i="1"/>
  <c r="J16" i="1"/>
  <c r="K16" i="1"/>
  <c r="L16" i="1"/>
  <c r="M16" i="1"/>
  <c r="N16" i="1"/>
  <c r="Q16" i="1"/>
  <c r="R16" i="1"/>
  <c r="S16" i="1"/>
  <c r="E17" i="1"/>
  <c r="F17" i="1"/>
  <c r="G17" i="1"/>
  <c r="H17" i="1"/>
  <c r="I17" i="1"/>
  <c r="J17" i="1"/>
  <c r="K17" i="1"/>
  <c r="L17" i="1"/>
  <c r="M17" i="1"/>
  <c r="N17" i="1"/>
  <c r="Q17" i="1"/>
  <c r="R17" i="1"/>
  <c r="S17" i="1"/>
  <c r="E18" i="1"/>
  <c r="F18" i="1"/>
  <c r="G18" i="1"/>
  <c r="H18" i="1"/>
  <c r="I18" i="1"/>
  <c r="J18" i="1"/>
  <c r="K18" i="1"/>
  <c r="L18" i="1"/>
  <c r="M18" i="1"/>
  <c r="N18" i="1"/>
  <c r="Q18" i="1"/>
  <c r="R18" i="1"/>
  <c r="S18" i="1"/>
  <c r="E19" i="1"/>
  <c r="F19" i="1"/>
  <c r="G19" i="1"/>
  <c r="H19" i="1"/>
  <c r="I19" i="1"/>
  <c r="J19" i="1"/>
  <c r="K19" i="1"/>
  <c r="L19" i="1"/>
  <c r="M19" i="1"/>
  <c r="N19" i="1"/>
  <c r="Q19" i="1"/>
  <c r="R19" i="1"/>
  <c r="S19" i="1"/>
  <c r="E20" i="1"/>
  <c r="F20" i="1"/>
  <c r="G20" i="1"/>
  <c r="H20" i="1"/>
  <c r="I20" i="1"/>
  <c r="J20" i="1"/>
  <c r="K20" i="1"/>
  <c r="L20" i="1"/>
  <c r="M20" i="1"/>
  <c r="N20" i="1"/>
  <c r="Q20" i="1"/>
  <c r="R20" i="1"/>
  <c r="S20" i="1"/>
  <c r="E21" i="1"/>
  <c r="F21" i="1"/>
  <c r="G21" i="1"/>
  <c r="H21" i="1"/>
  <c r="I21" i="1"/>
  <c r="J21" i="1"/>
  <c r="K21" i="1"/>
  <c r="L21" i="1"/>
  <c r="M21" i="1"/>
  <c r="N21" i="1"/>
  <c r="Q21" i="1"/>
  <c r="R21" i="1"/>
  <c r="S21" i="1"/>
  <c r="E22" i="1"/>
  <c r="F22" i="1"/>
  <c r="G22" i="1"/>
  <c r="H22" i="1"/>
  <c r="I22" i="1"/>
  <c r="J22" i="1"/>
  <c r="K22" i="1"/>
  <c r="L22" i="1"/>
  <c r="M22" i="1"/>
  <c r="N22" i="1"/>
  <c r="Q22" i="1"/>
  <c r="R22" i="1"/>
  <c r="S22" i="1"/>
  <c r="E23" i="1"/>
  <c r="F23" i="1"/>
  <c r="G23" i="1"/>
  <c r="H23" i="1"/>
  <c r="I23" i="1"/>
  <c r="J23" i="1"/>
  <c r="K23" i="1"/>
  <c r="L23" i="1"/>
  <c r="M23" i="1"/>
  <c r="N23" i="1"/>
  <c r="Q23" i="1"/>
  <c r="R23" i="1"/>
  <c r="S23" i="1"/>
  <c r="E24" i="1"/>
  <c r="F24" i="1"/>
  <c r="G24" i="1"/>
  <c r="H24" i="1"/>
  <c r="I24" i="1"/>
  <c r="J24" i="1"/>
  <c r="K24" i="1"/>
  <c r="L24" i="1"/>
  <c r="M24" i="1"/>
  <c r="N24" i="1"/>
  <c r="Q24" i="1"/>
  <c r="R24" i="1"/>
  <c r="S24" i="1"/>
  <c r="E25" i="1"/>
  <c r="F25" i="1"/>
  <c r="G25" i="1"/>
  <c r="H25" i="1"/>
  <c r="I25" i="1"/>
  <c r="J25" i="1"/>
  <c r="K25" i="1"/>
  <c r="L25" i="1"/>
  <c r="M25" i="1"/>
  <c r="N25" i="1"/>
  <c r="Q25" i="1"/>
  <c r="R25" i="1"/>
  <c r="S25" i="1"/>
  <c r="E26" i="1"/>
  <c r="F26" i="1"/>
  <c r="G26" i="1"/>
  <c r="H26" i="1"/>
  <c r="I26" i="1"/>
  <c r="J26" i="1"/>
  <c r="K26" i="1"/>
  <c r="L26" i="1"/>
  <c r="M26" i="1"/>
  <c r="N26" i="1"/>
  <c r="Q26" i="1"/>
  <c r="R26" i="1"/>
  <c r="S26" i="1"/>
  <c r="E27" i="1"/>
  <c r="F27" i="1"/>
  <c r="G27" i="1"/>
  <c r="H27" i="1"/>
  <c r="I27" i="1"/>
  <c r="J27" i="1"/>
  <c r="K27" i="1"/>
  <c r="L27" i="1"/>
  <c r="M27" i="1"/>
  <c r="N27" i="1"/>
  <c r="Q27" i="1"/>
  <c r="R27" i="1"/>
  <c r="S27" i="1"/>
  <c r="E28" i="1"/>
  <c r="F28" i="1"/>
  <c r="G28" i="1"/>
  <c r="H28" i="1"/>
  <c r="I28" i="1"/>
  <c r="J28" i="1"/>
  <c r="K28" i="1"/>
  <c r="L28" i="1"/>
  <c r="M28" i="1"/>
  <c r="N28" i="1"/>
  <c r="Q28" i="1"/>
  <c r="R28" i="1"/>
  <c r="S28" i="1"/>
  <c r="E29" i="1"/>
  <c r="F29" i="1"/>
  <c r="G29" i="1"/>
  <c r="H29" i="1"/>
  <c r="I29" i="1"/>
  <c r="J29" i="1"/>
  <c r="K29" i="1"/>
  <c r="L29" i="1"/>
  <c r="M29" i="1"/>
  <c r="N29" i="1"/>
  <c r="Q29" i="1"/>
  <c r="R29" i="1"/>
  <c r="S29" i="1"/>
  <c r="E30" i="1"/>
  <c r="F30" i="1"/>
  <c r="G30" i="1"/>
  <c r="H30" i="1"/>
  <c r="I30" i="1"/>
  <c r="J30" i="1"/>
  <c r="K30" i="1"/>
  <c r="L30" i="1"/>
  <c r="M30" i="1"/>
  <c r="N30" i="1"/>
  <c r="Q30" i="1"/>
  <c r="R30" i="1"/>
  <c r="S30" i="1"/>
  <c r="E31" i="1"/>
  <c r="F31" i="1"/>
  <c r="G31" i="1"/>
  <c r="H31" i="1"/>
  <c r="I31" i="1"/>
  <c r="J31" i="1"/>
  <c r="K31" i="1"/>
  <c r="L31" i="1"/>
  <c r="M31" i="1"/>
  <c r="N31" i="1"/>
  <c r="Q31" i="1"/>
  <c r="R31" i="1"/>
  <c r="S31" i="1"/>
  <c r="E32" i="1"/>
  <c r="F32" i="1"/>
  <c r="G32" i="1"/>
  <c r="H32" i="1"/>
  <c r="I32" i="1"/>
  <c r="J32" i="1"/>
  <c r="K32" i="1"/>
  <c r="L32" i="1"/>
  <c r="M32" i="1"/>
  <c r="N32" i="1"/>
  <c r="Q32" i="1"/>
  <c r="R32" i="1"/>
  <c r="S32" i="1"/>
  <c r="E33" i="1"/>
  <c r="F33" i="1"/>
  <c r="G33" i="1"/>
  <c r="H33" i="1"/>
  <c r="I33" i="1"/>
  <c r="J33" i="1"/>
  <c r="K33" i="1"/>
  <c r="L33" i="1"/>
  <c r="M33" i="1"/>
  <c r="N33" i="1"/>
  <c r="Q33" i="1"/>
  <c r="R33" i="1"/>
  <c r="S33" i="1"/>
  <c r="E34" i="1"/>
  <c r="F34" i="1"/>
  <c r="G34" i="1"/>
  <c r="H34" i="1"/>
  <c r="I34" i="1"/>
  <c r="J34" i="1"/>
  <c r="K34" i="1"/>
  <c r="L34" i="1"/>
  <c r="M34" i="1"/>
  <c r="N34" i="1"/>
  <c r="Q34" i="1"/>
  <c r="R34" i="1"/>
  <c r="S34" i="1"/>
  <c r="E35" i="1"/>
  <c r="F35" i="1"/>
  <c r="G35" i="1"/>
  <c r="H35" i="1"/>
  <c r="I35" i="1"/>
  <c r="J35" i="1"/>
  <c r="K35" i="1"/>
  <c r="L35" i="1"/>
  <c r="M35" i="1"/>
  <c r="N35" i="1"/>
  <c r="Q35" i="1"/>
  <c r="R35" i="1"/>
  <c r="S35" i="1"/>
  <c r="E36" i="1"/>
  <c r="F36" i="1"/>
  <c r="G36" i="1"/>
  <c r="H36" i="1"/>
  <c r="I36" i="1"/>
  <c r="J36" i="1"/>
  <c r="K36" i="1"/>
  <c r="L36" i="1"/>
  <c r="M36" i="1"/>
  <c r="N36" i="1"/>
  <c r="Q36" i="1"/>
  <c r="R36" i="1"/>
  <c r="S36" i="1"/>
  <c r="S7" i="1"/>
  <c r="R7" i="1"/>
  <c r="Q7" i="1"/>
  <c r="N7" i="1"/>
  <c r="M7" i="1"/>
  <c r="L7" i="1"/>
  <c r="K7" i="1"/>
  <c r="J7" i="1"/>
  <c r="I7" i="1"/>
  <c r="H7" i="1"/>
  <c r="G7" i="1"/>
  <c r="F7" i="1"/>
  <c r="E7" i="1"/>
  <c r="B6" i="4" l="1"/>
  <c r="D8" i="4"/>
  <c r="C8" i="4"/>
  <c r="B8" i="4"/>
  <c r="D7" i="4"/>
  <c r="C7" i="4"/>
  <c r="B7" i="4"/>
  <c r="D6" i="4"/>
  <c r="Q27" i="11" a="1"/>
  <c r="Q27" i="11" s="1"/>
  <c r="Q29" i="11" a="1"/>
  <c r="Q29" i="11" s="1"/>
  <c r="Q28" i="11" a="1"/>
  <c r="Q28" i="11" s="1"/>
  <c r="Q16" i="11" a="1"/>
  <c r="Q16" i="11" s="1"/>
  <c r="Q31" i="11" a="1"/>
  <c r="Q31" i="11" s="1"/>
  <c r="Q30" i="11" a="1"/>
  <c r="Q30" i="11" s="1"/>
  <c r="Q32" i="11" a="1"/>
  <c r="Q32" i="11" s="1"/>
  <c r="Q26" i="11" a="1"/>
  <c r="Q26" i="11" s="1"/>
  <c r="Q33" i="11" a="1"/>
  <c r="Q33" i="11" s="1"/>
  <c r="Q25" i="11" a="1"/>
  <c r="Q25" i="11" s="1"/>
  <c r="Q24" i="11" a="1"/>
  <c r="Q24" i="11" s="1"/>
  <c r="Q23" i="11" a="1"/>
  <c r="Q23" i="11" s="1"/>
  <c r="Q22" i="11" a="1"/>
  <c r="Q22" i="11" s="1"/>
  <c r="Q21" i="11" a="1"/>
  <c r="Q21" i="11" s="1"/>
  <c r="Q20" i="11" a="1"/>
  <c r="Q20" i="11" s="1"/>
  <c r="Q15" i="11" a="1"/>
  <c r="Q15" i="11" s="1"/>
  <c r="M5" i="12"/>
  <c r="B9" i="6" a="1"/>
  <c r="C14" i="11" a="1"/>
  <c r="B3" i="4"/>
  <c r="K10" i="6" l="1"/>
  <c r="L15" i="6"/>
  <c r="M20" i="6"/>
  <c r="K26" i="6"/>
  <c r="H14" i="6"/>
  <c r="I19" i="6"/>
  <c r="G25" i="6"/>
  <c r="D13" i="6"/>
  <c r="E18" i="6"/>
  <c r="C24" i="6"/>
  <c r="K16" i="6"/>
  <c r="M26" i="6"/>
  <c r="H20" i="6"/>
  <c r="D19" i="6"/>
  <c r="L16" i="6"/>
  <c r="M21" i="6"/>
  <c r="H15" i="6"/>
  <c r="I20" i="6"/>
  <c r="D14" i="6"/>
  <c r="C25" i="6"/>
  <c r="L11" i="6"/>
  <c r="L27" i="6"/>
  <c r="I15" i="6"/>
  <c r="C20" i="6"/>
  <c r="M11" i="6"/>
  <c r="M27" i="6"/>
  <c r="I10" i="6"/>
  <c r="H21" i="6"/>
  <c r="D20" i="6"/>
  <c r="K12" i="6"/>
  <c r="G11" i="6"/>
  <c r="I21" i="6"/>
  <c r="C10" i="6"/>
  <c r="E20" i="6"/>
  <c r="K23" i="6"/>
  <c r="H11" i="6"/>
  <c r="H27" i="6"/>
  <c r="E15" i="6"/>
  <c r="L23" i="6"/>
  <c r="G17" i="6"/>
  <c r="D21" i="6"/>
  <c r="L18" i="6"/>
  <c r="G28" i="6"/>
  <c r="E21" i="6"/>
  <c r="K24" i="6"/>
  <c r="H12" i="6"/>
  <c r="C22" i="6"/>
  <c r="K19" i="6"/>
  <c r="G13" i="6"/>
  <c r="E22" i="6"/>
  <c r="M19" i="6"/>
  <c r="L25" i="6"/>
  <c r="E28" i="6"/>
  <c r="G14" i="6"/>
  <c r="I24" i="6"/>
  <c r="C13" i="6"/>
  <c r="E23" i="6"/>
  <c r="L10" i="6"/>
  <c r="M15" i="6"/>
  <c r="K21" i="6"/>
  <c r="L26" i="6"/>
  <c r="I14" i="6"/>
  <c r="G20" i="6"/>
  <c r="H25" i="6"/>
  <c r="E13" i="6"/>
  <c r="C19" i="6"/>
  <c r="D24" i="6"/>
  <c r="M10" i="6"/>
  <c r="L21" i="6"/>
  <c r="G15" i="6"/>
  <c r="I25" i="6"/>
  <c r="C14" i="6"/>
  <c r="E24" i="6"/>
  <c r="K11" i="6"/>
  <c r="K27" i="6"/>
  <c r="G10" i="6"/>
  <c r="G26" i="6"/>
  <c r="E19" i="6"/>
  <c r="M16" i="6"/>
  <c r="K22" i="6"/>
  <c r="H10" i="6"/>
  <c r="G21" i="6"/>
  <c r="H26" i="6"/>
  <c r="E14" i="6"/>
  <c r="D25" i="6"/>
  <c r="K17" i="6"/>
  <c r="G16" i="6"/>
  <c r="I26" i="6"/>
  <c r="C15" i="6"/>
  <c r="E25" i="6"/>
  <c r="L17" i="6"/>
  <c r="H16" i="6"/>
  <c r="G27" i="6"/>
  <c r="D15" i="6"/>
  <c r="L12" i="6"/>
  <c r="L28" i="6"/>
  <c r="I16" i="6"/>
  <c r="D10" i="6"/>
  <c r="D26" i="6"/>
  <c r="M28" i="6"/>
  <c r="I11" i="6"/>
  <c r="H22" i="6"/>
  <c r="E10" i="6"/>
  <c r="C16" i="6"/>
  <c r="E26" i="6"/>
  <c r="K13" i="6"/>
  <c r="I22" i="6"/>
  <c r="I17" i="6"/>
  <c r="H28" i="6"/>
  <c r="D11" i="6"/>
  <c r="D27" i="6"/>
  <c r="M13" i="6"/>
  <c r="I28" i="6"/>
  <c r="E27" i="6"/>
  <c r="H18" i="6"/>
  <c r="C12" i="6"/>
  <c r="L14" i="6"/>
  <c r="E12" i="6"/>
  <c r="L20" i="6"/>
  <c r="D18" i="6"/>
  <c r="L22" i="6"/>
  <c r="C26" i="6"/>
  <c r="M17" i="6"/>
  <c r="G22" i="6"/>
  <c r="C21" i="6"/>
  <c r="M23" i="6"/>
  <c r="E16" i="6"/>
  <c r="M24" i="6"/>
  <c r="D28" i="6"/>
  <c r="K28" i="6"/>
  <c r="M12" i="6"/>
  <c r="G12" i="6"/>
  <c r="C11" i="6"/>
  <c r="C27" i="6"/>
  <c r="M18" i="6"/>
  <c r="G23" i="6"/>
  <c r="I12" i="6"/>
  <c r="H23" i="6"/>
  <c r="C17" i="6"/>
  <c r="K14" i="6"/>
  <c r="C28" i="6"/>
  <c r="K25" i="6"/>
  <c r="I18" i="6"/>
  <c r="E17" i="6"/>
  <c r="M14" i="6"/>
  <c r="G19" i="6"/>
  <c r="D23" i="6"/>
  <c r="M25" i="6"/>
  <c r="H19" i="6"/>
  <c r="M22" i="6"/>
  <c r="K18" i="6"/>
  <c r="I27" i="6"/>
  <c r="H17" i="6"/>
  <c r="D16" i="6"/>
  <c r="L13" i="6"/>
  <c r="L24" i="6"/>
  <c r="G18" i="6"/>
  <c r="E11" i="6"/>
  <c r="D22" i="6"/>
  <c r="L19" i="6"/>
  <c r="I23" i="6"/>
  <c r="D17" i="6"/>
  <c r="H13" i="6"/>
  <c r="G24" i="6"/>
  <c r="D12" i="6"/>
  <c r="C23" i="6"/>
  <c r="K20" i="6"/>
  <c r="I13" i="6"/>
  <c r="H24" i="6"/>
  <c r="C18" i="6"/>
  <c r="K15" i="6"/>
  <c r="A18" i="6"/>
  <c r="A16" i="6"/>
  <c r="A26" i="6"/>
  <c r="A11" i="6"/>
  <c r="A22" i="6"/>
  <c r="B23" i="11"/>
  <c r="B24" i="11"/>
  <c r="B25" i="11"/>
  <c r="B28" i="11"/>
  <c r="B30" i="11"/>
  <c r="B26" i="11"/>
  <c r="B27" i="11"/>
  <c r="B29" i="11"/>
  <c r="B19" i="11"/>
  <c r="B15" i="11"/>
  <c r="B31" i="11"/>
  <c r="B20" i="11"/>
  <c r="B21" i="11"/>
  <c r="B16" i="11"/>
  <c r="B32" i="11"/>
  <c r="B17" i="11"/>
  <c r="B33" i="11"/>
  <c r="B18" i="11"/>
  <c r="B22" i="11"/>
  <c r="A10" i="6"/>
  <c r="A21" i="6"/>
  <c r="A20" i="6"/>
  <c r="A24" i="6"/>
  <c r="A14" i="6"/>
  <c r="A15" i="6"/>
  <c r="A12" i="6"/>
  <c r="A19" i="6"/>
  <c r="A13" i="6"/>
  <c r="A25" i="6"/>
  <c r="D34" i="11"/>
  <c r="A28" i="6"/>
  <c r="A29" i="6"/>
  <c r="A27" i="6"/>
  <c r="A23" i="6"/>
  <c r="A17" i="6"/>
  <c r="C14" i="11"/>
  <c r="J1" i="11" s="1"/>
  <c r="D29" i="11"/>
  <c r="D15" i="11"/>
  <c r="D16" i="11"/>
  <c r="D32" i="11"/>
  <c r="D30" i="11"/>
  <c r="D31" i="11"/>
  <c r="D25" i="11"/>
  <c r="D28" i="11"/>
  <c r="D22" i="11"/>
  <c r="D17" i="11"/>
  <c r="D33" i="11"/>
  <c r="D23" i="11"/>
  <c r="D26" i="11"/>
  <c r="D18" i="11"/>
  <c r="D27" i="11"/>
  <c r="D19" i="11"/>
  <c r="D24" i="11"/>
  <c r="D20" i="11"/>
  <c r="D21" i="11"/>
  <c r="B9" i="6"/>
  <c r="M1" i="6" l="1"/>
  <c r="D9" i="6"/>
  <c r="L9" i="6"/>
  <c r="E9" i="6"/>
  <c r="I9" i="6"/>
  <c r="M9" i="6"/>
  <c r="G9" i="6"/>
  <c r="K9" i="6"/>
  <c r="H9" i="6"/>
  <c r="B14" i="11"/>
  <c r="E4" i="14"/>
  <c r="C11" i="12" a="1"/>
  <c r="B15" i="12" s="1"/>
  <c r="C9" i="6"/>
  <c r="E22" i="11"/>
  <c r="N22" i="11" s="1" a="1"/>
  <c r="N22" i="11" s="1"/>
  <c r="M22" i="11" a="1"/>
  <c r="M22" i="11" s="1"/>
  <c r="E34" i="11"/>
  <c r="N34" i="11" s="1" a="1"/>
  <c r="N34" i="11" s="1"/>
  <c r="M34" i="11" a="1"/>
  <c r="M34" i="11" s="1"/>
  <c r="E28" i="11"/>
  <c r="N28" i="11" s="1" a="1"/>
  <c r="N28" i="11" s="1"/>
  <c r="M28" i="11" a="1"/>
  <c r="M28" i="11" s="1"/>
  <c r="E18" i="11"/>
  <c r="N18" i="11" s="1" a="1"/>
  <c r="N18" i="11" s="1"/>
  <c r="M18" i="11" a="1"/>
  <c r="M18" i="11" s="1"/>
  <c r="E25" i="11"/>
  <c r="N25" i="11" s="1" a="1"/>
  <c r="N25" i="11" s="1"/>
  <c r="M25" i="11" a="1"/>
  <c r="M25" i="11" s="1"/>
  <c r="E27" i="11"/>
  <c r="N27" i="11" s="1" a="1"/>
  <c r="N27" i="11" s="1"/>
  <c r="M27" i="11" a="1"/>
  <c r="M27" i="11" s="1"/>
  <c r="E23" i="11"/>
  <c r="N23" i="11" s="1" a="1"/>
  <c r="N23" i="11" s="1"/>
  <c r="M23" i="11" a="1"/>
  <c r="M23" i="11" s="1"/>
  <c r="E31" i="11"/>
  <c r="N31" i="11" s="1" a="1"/>
  <c r="N31" i="11" s="1"/>
  <c r="M31" i="11" a="1"/>
  <c r="M31" i="11" s="1"/>
  <c r="E19" i="11"/>
  <c r="N19" i="11" s="1" a="1"/>
  <c r="N19" i="11" s="1"/>
  <c r="M19" i="11" a="1"/>
  <c r="M19" i="11" s="1"/>
  <c r="E30" i="11"/>
  <c r="N30" i="11" s="1" a="1"/>
  <c r="N30" i="11" s="1"/>
  <c r="M30" i="11" a="1"/>
  <c r="M30" i="11" s="1"/>
  <c r="E17" i="11"/>
  <c r="N17" i="11" s="1" a="1"/>
  <c r="N17" i="11" s="1"/>
  <c r="M17" i="11" a="1"/>
  <c r="M17" i="11" s="1"/>
  <c r="E32" i="11"/>
  <c r="N32" i="11" s="1" a="1"/>
  <c r="N32" i="11" s="1"/>
  <c r="M32" i="11" a="1"/>
  <c r="M32" i="11" s="1"/>
  <c r="E16" i="11"/>
  <c r="N16" i="11" s="1" a="1"/>
  <c r="N16" i="11" s="1"/>
  <c r="M16" i="11" a="1"/>
  <c r="M16" i="11" s="1"/>
  <c r="E26" i="11"/>
  <c r="N26" i="11" s="1" a="1"/>
  <c r="N26" i="11" s="1"/>
  <c r="M26" i="11" a="1"/>
  <c r="M26" i="11" s="1"/>
  <c r="E21" i="11"/>
  <c r="N21" i="11" s="1" a="1"/>
  <c r="N21" i="11" s="1"/>
  <c r="M21" i="11" a="1"/>
  <c r="M21" i="11" s="1"/>
  <c r="E20" i="11"/>
  <c r="N20" i="11" s="1" a="1"/>
  <c r="N20" i="11" s="1"/>
  <c r="M20" i="11" a="1"/>
  <c r="M20" i="11" s="1"/>
  <c r="E15" i="11"/>
  <c r="N15" i="11" s="1" a="1"/>
  <c r="N15" i="11" s="1"/>
  <c r="M15" i="11" a="1"/>
  <c r="M15" i="11" s="1"/>
  <c r="E33" i="11"/>
  <c r="N33" i="11" s="1" a="1"/>
  <c r="N33" i="11" s="1"/>
  <c r="M33" i="11" a="1"/>
  <c r="M33" i="11" s="1"/>
  <c r="E24" i="11"/>
  <c r="N24" i="11" s="1" a="1"/>
  <c r="N24" i="11" s="1"/>
  <c r="M24" i="11" a="1"/>
  <c r="M24" i="11" s="1"/>
  <c r="E29" i="11"/>
  <c r="N29" i="11" s="1" a="1"/>
  <c r="N29" i="11" s="1"/>
  <c r="M29" i="11" a="1"/>
  <c r="M29" i="11" s="1"/>
  <c r="A9" i="6"/>
  <c r="D14" i="11"/>
  <c r="B13" i="12" l="1"/>
  <c r="B14" i="12"/>
  <c r="J26" i="11"/>
  <c r="J24" i="11"/>
  <c r="J22" i="11"/>
  <c r="J27" i="11"/>
  <c r="B9" i="14"/>
  <c r="C9" i="14"/>
  <c r="B8" i="14"/>
  <c r="C7" i="14"/>
  <c r="D7" i="14"/>
  <c r="J31" i="11"/>
  <c r="J21" i="11"/>
  <c r="C11" i="12"/>
  <c r="B11" i="12" s="1"/>
  <c r="D8" i="12" s="1"/>
  <c r="B12" i="12"/>
  <c r="J25" i="11"/>
  <c r="J32" i="11"/>
  <c r="J33" i="11"/>
  <c r="J15" i="11"/>
  <c r="J17" i="11"/>
  <c r="J28" i="11"/>
  <c r="J30" i="11"/>
  <c r="J18" i="11"/>
  <c r="J19" i="11"/>
  <c r="J20" i="11"/>
  <c r="J16" i="11"/>
  <c r="H6" i="11" s="1"/>
  <c r="J23" i="11"/>
  <c r="J29" i="11"/>
  <c r="E14" i="11"/>
  <c r="N14" i="11" s="1" a="1"/>
  <c r="N14" i="11" s="1"/>
  <c r="M14" i="11" a="1"/>
  <c r="M14" i="11" s="1"/>
  <c r="F4" i="14" l="1"/>
  <c r="B7" i="14" s="1"/>
  <c r="F6" i="11"/>
  <c r="C8" i="14"/>
  <c r="F8" i="11"/>
  <c r="D8" i="14"/>
  <c r="H7" i="11"/>
  <c r="G1" i="12"/>
  <c r="E7" i="11"/>
  <c r="F7" i="11"/>
  <c r="J14" i="11"/>
  <c r="E6" i="11" s="1"/>
  <c r="D9" i="14" l="1"/>
  <c r="H2" i="11"/>
  <c r="E8" i="11"/>
  <c r="H8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<sst xmlns="http://schemas.openxmlformats.org/spreadsheetml/2006/main" count="210" uniqueCount="89">
  <si>
    <t>Lernende</t>
  </si>
  <si>
    <t>Praktische Prüfungen</t>
  </si>
  <si>
    <t>Versorgungsbereiche</t>
  </si>
  <si>
    <t>Allgemeine Langzeitpflege in stationären Einrichtungen</t>
  </si>
  <si>
    <t>Allgemeine ambulante Akut- oder Langzeitpflege</t>
  </si>
  <si>
    <t>Kinder und Jugendliche</t>
  </si>
  <si>
    <t>Erwachsene</t>
  </si>
  <si>
    <t>Ältere Menschen</t>
  </si>
  <si>
    <t>Altersstufen der zu 
pflegenden Menschen</t>
  </si>
  <si>
    <r>
      <t xml:space="preserve">Allgemeine </t>
    </r>
    <r>
      <rPr>
        <b/>
        <sz val="12"/>
        <color theme="1"/>
        <rFont val="Calibri"/>
        <family val="2"/>
        <scheme val="minor"/>
      </rPr>
      <t>Akutpflege</t>
    </r>
    <r>
      <rPr>
        <sz val="12"/>
        <color theme="1"/>
        <rFont val="Calibri"/>
        <family val="2"/>
        <scheme val="minor"/>
      </rPr>
      <t xml:space="preserve"> in </t>
    </r>
    <r>
      <rPr>
        <b/>
        <sz val="12"/>
        <color theme="1"/>
        <rFont val="Calibri"/>
        <family val="2"/>
        <scheme val="minor"/>
      </rPr>
      <t>stationären Einrichtungen</t>
    </r>
  </si>
  <si>
    <r>
      <t xml:space="preserve">Allgemeine </t>
    </r>
    <r>
      <rPr>
        <b/>
        <sz val="12"/>
        <color theme="1"/>
        <rFont val="Calibri"/>
        <family val="2"/>
        <scheme val="minor"/>
      </rPr>
      <t>Langzeitpflege</t>
    </r>
    <r>
      <rPr>
        <sz val="12"/>
        <color theme="1"/>
        <rFont val="Calibri"/>
        <family val="2"/>
        <scheme val="minor"/>
      </rPr>
      <t xml:space="preserve"> in </t>
    </r>
    <r>
      <rPr>
        <b/>
        <sz val="12"/>
        <color theme="1"/>
        <rFont val="Calibri"/>
        <family val="2"/>
        <scheme val="minor"/>
      </rPr>
      <t>stationären Einrichtungen</t>
    </r>
  </si>
  <si>
    <r>
      <t xml:space="preserve">Allgemeine </t>
    </r>
    <r>
      <rPr>
        <b/>
        <sz val="12"/>
        <color theme="1"/>
        <rFont val="Calibri"/>
        <family val="2"/>
        <scheme val="minor"/>
      </rPr>
      <t>ambulante</t>
    </r>
    <r>
      <rPr>
        <sz val="12"/>
        <color theme="1"/>
        <rFont val="Calibri"/>
        <family val="2"/>
        <scheme val="minor"/>
      </rPr>
      <t xml:space="preserve"> Akut- oder Langzeitpflege</t>
    </r>
  </si>
  <si>
    <t>Akut_KJ</t>
  </si>
  <si>
    <t>Akut_E</t>
  </si>
  <si>
    <t>Akut_Alte</t>
  </si>
  <si>
    <t>Lang_KJ</t>
  </si>
  <si>
    <t>Lang_E</t>
  </si>
  <si>
    <t>Lang_Alte</t>
  </si>
  <si>
    <t>Amb_Kj</t>
  </si>
  <si>
    <t>Amb_E</t>
  </si>
  <si>
    <t>Amb_Alte</t>
  </si>
  <si>
    <t>Päd_KJ</t>
  </si>
  <si>
    <t>Päd_E</t>
  </si>
  <si>
    <t>Päd_Alte</t>
  </si>
  <si>
    <t>Psy_KJ</t>
  </si>
  <si>
    <t>Psy_E</t>
  </si>
  <si>
    <t>Psy_Alte</t>
  </si>
  <si>
    <r>
      <t xml:space="preserve">Allgemeine </t>
    </r>
    <r>
      <rPr>
        <b/>
        <sz val="11"/>
        <color theme="1"/>
        <rFont val="Arial Narrow"/>
        <family val="2"/>
      </rPr>
      <t>Akutpflege</t>
    </r>
    <r>
      <rPr>
        <sz val="11"/>
        <color theme="1"/>
        <rFont val="Arial Narrow"/>
        <family val="2"/>
      </rPr>
      <t xml:space="preserve"> in </t>
    </r>
    <r>
      <rPr>
        <b/>
        <sz val="11"/>
        <color theme="1"/>
        <rFont val="Arial Narrow"/>
        <family val="2"/>
      </rPr>
      <t>stationären</t>
    </r>
    <r>
      <rPr>
        <sz val="11"/>
        <color theme="1"/>
        <rFont val="Arial Narrow"/>
        <family val="2"/>
      </rPr>
      <t xml:space="preserve"> Einrichtungen</t>
    </r>
  </si>
  <si>
    <r>
      <t xml:space="preserve">Allgemeine </t>
    </r>
    <r>
      <rPr>
        <b/>
        <sz val="11"/>
        <color theme="1"/>
        <rFont val="Arial Narrow"/>
        <family val="2"/>
      </rPr>
      <t>Langzeitpflege</t>
    </r>
    <r>
      <rPr>
        <sz val="11"/>
        <color theme="1"/>
        <rFont val="Arial Narrow"/>
        <family val="2"/>
      </rPr>
      <t xml:space="preserve"> in </t>
    </r>
    <r>
      <rPr>
        <b/>
        <sz val="11"/>
        <color theme="1"/>
        <rFont val="Arial Narrow"/>
        <family val="2"/>
      </rPr>
      <t>stationären</t>
    </r>
    <r>
      <rPr>
        <sz val="11"/>
        <color theme="1"/>
        <rFont val="Arial Narrow"/>
        <family val="2"/>
      </rPr>
      <t xml:space="preserve"> Einrichtungen</t>
    </r>
  </si>
  <si>
    <r>
      <t xml:space="preserve">Allgemeine </t>
    </r>
    <r>
      <rPr>
        <b/>
        <sz val="11"/>
        <color theme="1"/>
        <rFont val="Arial Narrow"/>
        <family val="2"/>
      </rPr>
      <t>ambulante</t>
    </r>
    <r>
      <rPr>
        <sz val="11"/>
        <color theme="1"/>
        <rFont val="Arial Narrow"/>
        <family val="2"/>
      </rPr>
      <t xml:space="preserve"> Akut- oder Langzeitpflege</t>
    </r>
  </si>
  <si>
    <t>Legende</t>
  </si>
  <si>
    <t>Mündliche Prüfung möglich</t>
  </si>
  <si>
    <r>
      <t xml:space="preserve">Mündliche Prüfung </t>
    </r>
    <r>
      <rPr>
        <u/>
        <sz val="11"/>
        <color theme="1"/>
        <rFont val="Arial Narrow"/>
        <family val="2"/>
      </rPr>
      <t>nicht</t>
    </r>
    <r>
      <rPr>
        <sz val="11"/>
        <color theme="1"/>
        <rFont val="Arial Narrow"/>
        <family val="2"/>
      </rPr>
      <t xml:space="preserve"> möglich</t>
    </r>
  </si>
  <si>
    <t>Anzahl (Lernende):</t>
  </si>
  <si>
    <t>Allgemeine Akutpflege in stationären Einrichtungen</t>
  </si>
  <si>
    <t xml:space="preserve">Legende: </t>
  </si>
  <si>
    <r>
      <t xml:space="preserve">Mündliche Prüfung </t>
    </r>
    <r>
      <rPr>
        <u/>
        <sz val="9"/>
        <color theme="1"/>
        <rFont val="Arial Narrow"/>
        <family val="2"/>
      </rPr>
      <t>nicht</t>
    </r>
    <r>
      <rPr>
        <sz val="9"/>
        <color theme="1"/>
        <rFont val="Arial Narrow"/>
        <family val="2"/>
      </rPr>
      <t xml:space="preserve"> möglich</t>
    </r>
  </si>
  <si>
    <t>Versorgungsbereich:</t>
  </si>
  <si>
    <t>Altersstufe:</t>
  </si>
  <si>
    <t>kj</t>
  </si>
  <si>
    <t>erw</t>
  </si>
  <si>
    <t>alt</t>
  </si>
  <si>
    <t>akut</t>
  </si>
  <si>
    <t>lang</t>
  </si>
  <si>
    <t>amb</t>
  </si>
  <si>
    <t>Meier, Andrea</t>
  </si>
  <si>
    <t>Liebeskind, Martha</t>
  </si>
  <si>
    <t>Schmidt, Johannes</t>
  </si>
  <si>
    <t>Müller, Frederike</t>
  </si>
  <si>
    <t>Baier, Sebastian</t>
  </si>
  <si>
    <t>Bauer, Martina</t>
  </si>
  <si>
    <t>Klein, Franziska</t>
  </si>
  <si>
    <t>Richter, Johanna</t>
  </si>
  <si>
    <t>Schäfer, Ludmilla</t>
  </si>
  <si>
    <t>Wolf, Ida</t>
  </si>
  <si>
    <t>Lange, Rafaela</t>
  </si>
  <si>
    <t>Krause, Anna</t>
  </si>
  <si>
    <t>Huber, Yvonne</t>
  </si>
  <si>
    <t>Walter, Marion</t>
  </si>
  <si>
    <t>König, Corinna</t>
  </si>
  <si>
    <t>Beck, Michel</t>
  </si>
  <si>
    <t>Stein, Lena</t>
  </si>
  <si>
    <t>Jäger, Sabine</t>
  </si>
  <si>
    <t>Schubert, Petra</t>
  </si>
  <si>
    <t>Schubert, Ludwig</t>
  </si>
  <si>
    <t>Korrekt geplante mündliche Prüfungen:</t>
  </si>
  <si>
    <t>Prüfung möglich</t>
  </si>
  <si>
    <t>Praktische Prüfung</t>
  </si>
  <si>
    <t xml:space="preserve"> Kinder und Jugendliche</t>
  </si>
  <si>
    <t xml:space="preserve"> Erwachsene</t>
  </si>
  <si>
    <t xml:space="preserve"> Ältere Menschen</t>
  </si>
  <si>
    <t xml:space="preserve"> Lernende*r:</t>
  </si>
  <si>
    <t xml:space="preserve"> Anzahl (Lernende):</t>
  </si>
  <si>
    <t>Name der Klasse:</t>
  </si>
  <si>
    <t>Altersstufe</t>
  </si>
  <si>
    <t>GP1</t>
  </si>
  <si>
    <t xml:space="preserve"> Name der Klasse:</t>
  </si>
  <si>
    <t>Möglichkeiten</t>
  </si>
  <si>
    <t>Versorgungsbreiche</t>
  </si>
  <si>
    <t>Altersstufen</t>
  </si>
  <si>
    <r>
      <t xml:space="preserve">Planungen für die </t>
    </r>
    <r>
      <rPr>
        <b/>
        <u/>
        <sz val="10"/>
        <color theme="1"/>
        <rFont val="Arial Narrow"/>
        <family val="2"/>
      </rPr>
      <t>mündliche Prüfung</t>
    </r>
  </si>
  <si>
    <r>
      <t xml:space="preserve">Prüfung </t>
    </r>
    <r>
      <rPr>
        <u/>
        <sz val="9"/>
        <color theme="1"/>
        <rFont val="Arial Narrow"/>
        <family val="2"/>
      </rPr>
      <t>nicht</t>
    </r>
    <r>
      <rPr>
        <sz val="9"/>
        <color theme="1"/>
        <rFont val="Arial Narrow"/>
        <family val="2"/>
      </rPr>
      <t xml:space="preserve"> möglich</t>
    </r>
  </si>
  <si>
    <t xml:space="preserve">Legende     </t>
  </si>
  <si>
    <t>Kombination aus Versorgungsbereich und Altersstufe</t>
  </si>
  <si>
    <r>
      <t xml:space="preserve">                                       Altersstufen
</t>
    </r>
    <r>
      <rPr>
        <sz val="12"/>
        <color theme="1"/>
        <rFont val="Arial Narrow"/>
        <family val="2"/>
      </rPr>
      <t xml:space="preserve">
</t>
    </r>
    <r>
      <rPr>
        <sz val="9"/>
        <color theme="1"/>
        <rFont val="Arial Narrow"/>
        <family val="2"/>
      </rPr>
      <t>Versorgungsbereiche</t>
    </r>
  </si>
  <si>
    <r>
      <t xml:space="preserve">                                          Altersstufen
</t>
    </r>
    <r>
      <rPr>
        <sz val="4"/>
        <color theme="1"/>
        <rFont val="Arial Narrow"/>
        <family val="2"/>
      </rPr>
      <t xml:space="preserve">
</t>
    </r>
    <r>
      <rPr>
        <sz val="9"/>
        <color theme="1"/>
        <rFont val="Arial Narrow"/>
        <family val="2"/>
      </rPr>
      <t xml:space="preserve">  Versorgungsbereiche</t>
    </r>
  </si>
  <si>
    <t xml:space="preserve">                                                                                  Altersstufen
 Versorgungsbereiche</t>
  </si>
  <si>
    <t>Hinweise zur Demoversion</t>
  </si>
  <si>
    <r>
      <t xml:space="preserve">Ziel dieser Demoversion ist es, Ihnen die Möglichkeit zu geben, sich mit den Funktionen der Excel-Tabelle vertraut zu machen. Aus diesem Grund können Sie für die folgenden fünf Lernenden Einstellungen vornehmen (d. h. Versorgungsbereich und Altersstufe der praktischen Prüfung verändern in dem Blatt: "Eingabemaske - Daten" sowie Versorgungsbereich und Altersstufe für die mündliche Prüfung verändern in dem Blatt "Eingabemaske - Festlegung"):
  - Bauer, Martina
  - Liebeskind, Martha
  - Schmidt, Johannes
  - Müller, Frederike
  - Baier, Sebastian
Bitte beachten Sie, dass es in dieser Demoversion nicht möglich ist, die Namen der Lernenden zu ändern.
Darüber hinaus können Sie alle anderen Blätter ("Übersicht - Kombinationen", "Übersicht - Anz. Kombinationen", "Übersicht - Lernende je Kombi" und "Übersicht - Lernden im Detail") voll nutzen. Eine detaillierte Beschreibung aller Blätter dieser Excel-Tabelle finden Sie auf den Seiten 16 bis 19 in Unterricht Pflege 2/2022.
Wir wünschen Ihnen viel Erfolg beim Ausprobieren der Excel-Tabelle. Die Vollversion, bei der Sie selbstverständlich auch die Namen der Lernenden verändern können (insgesamt können bis zu 50 Lernende eingeben werden), können Sie unter </t>
    </r>
    <r>
      <rPr>
        <b/>
        <sz val="11"/>
        <color theme="1"/>
        <rFont val="Arial Narrow"/>
        <family val="2"/>
      </rPr>
      <t>https://prodos-verlag.de/start.php?best=4007</t>
    </r>
    <r>
      <rPr>
        <sz val="11"/>
        <color theme="1"/>
        <rFont val="Arial Narrow"/>
        <family val="2"/>
      </rPr>
      <t xml:space="preserve"> käuflich erwerben.
Ihr Team vom Prodos-Verlag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</si>
</sst>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2"/>
      <color theme="0"/>
      <name val="Arial Narrow"/>
      <family val="2"/>
    </font>
    <font>
      <b/>
      <sz val="8"/>
      <color theme="1"/>
      <name val="Arial Narrow"/>
      <family val="2"/>
    </font>
    <font>
      <sz val="4"/>
      <color theme="1"/>
      <name val="Arial Narrow"/>
      <family val="2"/>
    </font>
    <font>
      <b/>
      <sz val="9"/>
      <color theme="1"/>
      <name val="Arial Narrow"/>
      <family val="2"/>
    </font>
    <font>
      <u/>
      <sz val="9"/>
      <color theme="1"/>
      <name val="Arial Narrow"/>
      <family val="2"/>
    </font>
    <font>
      <b/>
      <u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color theme="0"/>
      <name val="Arial Narrow"/>
      <family val="2"/>
    </font>
    <font>
      <b/>
      <sz val="1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82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indent="1"/>
    </xf>
    <xf numFmtId="0" fontId="2" fillId="7" borderId="0" xfId="0" applyFont="1" applyFill="1"/>
    <xf numFmtId="0" fontId="5" fillId="7" borderId="0" xfId="0" applyFont="1" applyFill="1" applyAlignment="1">
      <alignment horizontal="right" vertical="top" indent="2"/>
    </xf>
    <xf numFmtId="0" fontId="11" fillId="7" borderId="0" xfId="0" applyFont="1" applyFill="1"/>
    <xf numFmtId="0" fontId="2" fillId="7" borderId="0" xfId="0" applyFont="1" applyFill="1" applyBorder="1"/>
    <xf numFmtId="0" fontId="2" fillId="7" borderId="0" xfId="0" applyFont="1" applyFill="1" applyBorder="1" applyAlignment="1" applyProtection="1">
      <alignment horizontal="left" vertical="center" indent="1"/>
    </xf>
    <xf numFmtId="0" fontId="2" fillId="7" borderId="0" xfId="0" applyFont="1" applyFill="1" applyBorder="1" applyAlignment="1" applyProtection="1">
      <alignment vertical="center"/>
    </xf>
    <xf numFmtId="0" fontId="7" fillId="7" borderId="0" xfId="0" applyFont="1" applyFill="1" applyBorder="1"/>
    <xf numFmtId="0" fontId="7" fillId="7" borderId="0" xfId="0" applyFont="1" applyFill="1"/>
    <xf numFmtId="0" fontId="3" fillId="7" borderId="0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left" vertical="center"/>
    </xf>
    <xf numFmtId="0" fontId="2" fillId="7" borderId="0" xfId="0" applyFont="1" applyFill="1" applyAlignment="1">
      <alignment vertical="center"/>
    </xf>
    <xf numFmtId="0" fontId="6" fillId="7" borderId="0" xfId="0" applyFont="1" applyFill="1" applyBorder="1" applyAlignment="1" applyProtection="1">
      <alignment horizontal="center" vertical="center"/>
    </xf>
    <xf numFmtId="0" fontId="11" fillId="7" borderId="0" xfId="0" applyFont="1" applyFill="1" applyBorder="1" applyAlignment="1" applyProtection="1">
      <alignment vertical="center"/>
    </xf>
    <xf numFmtId="0" fontId="11" fillId="7" borderId="0" xfId="0" quotePrefix="1" applyFont="1" applyFill="1"/>
    <xf numFmtId="0" fontId="6" fillId="7" borderId="0" xfId="0" applyFont="1" applyFill="1"/>
    <xf numFmtId="0" fontId="5" fillId="7" borderId="0" xfId="0" applyFont="1" applyFill="1" applyAlignment="1">
      <alignment horizontal="left" vertical="center" indent="1"/>
    </xf>
    <xf numFmtId="0" fontId="6" fillId="7" borderId="0" xfId="0" applyFont="1" applyFill="1" applyAlignment="1">
      <alignment horizontal="left" vertical="center" indent="1"/>
    </xf>
    <xf numFmtId="0" fontId="11" fillId="7" borderId="0" xfId="0" applyFont="1" applyFill="1" applyAlignment="1">
      <alignment vertical="center"/>
    </xf>
    <xf numFmtId="0" fontId="5" fillId="7" borderId="0" xfId="0" applyFont="1" applyFill="1" applyAlignment="1">
      <alignment horizontal="right" vertical="center"/>
    </xf>
    <xf numFmtId="0" fontId="7" fillId="7" borderId="0" xfId="0" applyFont="1" applyFill="1" applyAlignment="1">
      <alignment vertical="center" wrapText="1"/>
    </xf>
    <xf numFmtId="0" fontId="5" fillId="7" borderId="0" xfId="0" applyFont="1" applyFill="1" applyBorder="1" applyAlignment="1">
      <alignment horizontal="right" vertical="center"/>
    </xf>
    <xf numFmtId="0" fontId="6" fillId="7" borderId="0" xfId="0" applyFont="1" applyFill="1" applyBorder="1" applyAlignment="1" applyProtection="1">
      <alignment horizontal="left" vertical="center" wrapText="1"/>
    </xf>
    <xf numFmtId="0" fontId="8" fillId="7" borderId="0" xfId="0" applyFont="1" applyFill="1"/>
    <xf numFmtId="0" fontId="8" fillId="0" borderId="1" xfId="0" applyFont="1" applyBorder="1" applyAlignment="1" applyProtection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7" fillId="0" borderId="1" xfId="0" applyFont="1" applyBorder="1" applyAlignment="1" applyProtection="1">
      <alignment horizontal="left" vertical="center" indent="1"/>
    </xf>
    <xf numFmtId="0" fontId="7" fillId="0" borderId="1" xfId="0" applyFont="1" applyBorder="1" applyAlignment="1" applyProtection="1">
      <alignment horizontal="left" vertical="center" wrapText="1" indent="1"/>
    </xf>
    <xf numFmtId="0" fontId="14" fillId="2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 indent="1"/>
    </xf>
    <xf numFmtId="0" fontId="17" fillId="7" borderId="0" xfId="0" applyFont="1" applyFill="1" applyBorder="1" applyAlignment="1">
      <alignment wrapText="1"/>
    </xf>
    <xf numFmtId="0" fontId="7" fillId="7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14" fillId="7" borderId="0" xfId="0" applyFont="1" applyFill="1" applyAlignment="1">
      <alignment horizontal="right" vertical="center"/>
    </xf>
    <xf numFmtId="0" fontId="7" fillId="7" borderId="0" xfId="0" applyFont="1" applyFill="1" applyBorder="1" applyAlignment="1">
      <alignment vertical="center"/>
    </xf>
    <xf numFmtId="0" fontId="8" fillId="7" borderId="0" xfId="0" applyFont="1" applyFill="1" applyBorder="1"/>
    <xf numFmtId="0" fontId="8" fillId="7" borderId="0" xfId="0" applyFont="1" applyFill="1" applyBorder="1" applyAlignment="1">
      <alignment horizontal="center"/>
    </xf>
    <xf numFmtId="0" fontId="9" fillId="7" borderId="0" xfId="0" applyFont="1" applyFill="1"/>
    <xf numFmtId="0" fontId="7" fillId="7" borderId="0" xfId="0" applyFont="1" applyFill="1" applyAlignment="1">
      <alignment horizontal="left" vertical="center"/>
    </xf>
    <xf numFmtId="0" fontId="18" fillId="7" borderId="0" xfId="0" applyFont="1" applyFill="1"/>
    <xf numFmtId="0" fontId="7" fillId="7" borderId="0" xfId="0" applyFont="1" applyFill="1" applyAlignment="1" applyProtection="1">
      <alignment horizontal="left" vertical="center" wrapText="1"/>
      <protection locked="0"/>
    </xf>
    <xf numFmtId="0" fontId="2" fillId="7" borderId="0" xfId="0" applyFont="1" applyFill="1" applyAlignment="1">
      <alignment horizontal="left" vertical="center" indent="1"/>
    </xf>
    <xf numFmtId="0" fontId="6" fillId="7" borderId="0" xfId="0" applyFont="1" applyFill="1" applyAlignment="1">
      <alignment vertical="center"/>
    </xf>
    <xf numFmtId="0" fontId="11" fillId="7" borderId="0" xfId="0" quotePrefix="1" applyFont="1" applyFill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textRotation="90" wrapText="1"/>
    </xf>
    <xf numFmtId="0" fontId="11" fillId="7" borderId="0" xfId="0" applyFont="1" applyFill="1" applyAlignment="1">
      <alignment horizontal="left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left" vertical="center" indent="1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7" fillId="7" borderId="0" xfId="0" applyFont="1" applyFill="1" applyAlignment="1" applyProtection="1">
      <alignment horizontal="left" vertical="center" wrapText="1"/>
    </xf>
    <xf numFmtId="0" fontId="19" fillId="7" borderId="0" xfId="0" applyFont="1" applyFill="1" applyAlignment="1">
      <alignment horizontal="center"/>
    </xf>
    <xf numFmtId="0" fontId="8" fillId="7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 applyProtection="1">
      <alignment horizontal="right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1"/>
    </xf>
    <xf numFmtId="0" fontId="7" fillId="7" borderId="0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7" borderId="0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7" fillId="7" borderId="7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 inden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left" vertical="center" wrapText="1" indent="1"/>
    </xf>
    <xf numFmtId="0" fontId="14" fillId="2" borderId="10" xfId="0" applyFont="1" applyFill="1" applyBorder="1" applyAlignment="1">
      <alignment horizontal="left" vertical="center" wrapText="1" indent="1"/>
    </xf>
    <xf numFmtId="0" fontId="14" fillId="2" borderId="11" xfId="0" applyFont="1" applyFill="1" applyBorder="1" applyAlignment="1">
      <alignment horizontal="left" vertical="center" wrapText="1" indent="1"/>
    </xf>
    <xf numFmtId="0" fontId="14" fillId="2" borderId="1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27">
    <dxf>
      <fill>
        <patternFill>
          <bgColor rgb="FFFF8289"/>
        </patternFill>
      </fill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color rgb="FFFF8289"/>
      </font>
      <fill>
        <patternFill>
          <bgColor rgb="FFFF8289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ont>
        <color rgb="FFFF8289"/>
      </font>
      <fill>
        <patternFill>
          <bgColor rgb="FFFF8289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8289"/>
      </font>
      <fill>
        <patternFill>
          <bgColor rgb="FFFF828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8289"/>
      <color rgb="FFFF8CB9"/>
      <color rgb="FFFBC3FF"/>
      <color rgb="FF32A4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5FB5D-502C-CC47-9F78-7282E92828F5}">
  <dimension ref="A1:G5"/>
  <sheetViews>
    <sheetView tabSelected="1" zoomScale="247" workbookViewId="0">
      <selection activeCell="A6" sqref="A6"/>
    </sheetView>
  </sheetViews>
  <sheetFormatPr baseColWidth="10" defaultRowHeight="16" x14ac:dyDescent="0.2"/>
  <cols>
    <col min="1" max="16384" width="10.83203125" style="9"/>
  </cols>
  <sheetData>
    <row r="1" spans="1:7" ht="23" x14ac:dyDescent="0.25">
      <c r="A1" s="75" t="s">
        <v>87</v>
      </c>
      <c r="B1" s="75"/>
      <c r="C1" s="75"/>
      <c r="D1" s="75"/>
      <c r="E1" s="75"/>
      <c r="F1" s="75"/>
      <c r="G1" s="75"/>
    </row>
    <row r="2" spans="1:7" x14ac:dyDescent="0.2">
      <c r="A2" s="76" t="s">
        <v>88</v>
      </c>
      <c r="B2" s="76"/>
      <c r="C2" s="76"/>
      <c r="D2" s="76"/>
      <c r="E2" s="76"/>
      <c r="F2" s="76"/>
      <c r="G2" s="76"/>
    </row>
    <row r="3" spans="1:7" x14ac:dyDescent="0.2">
      <c r="A3" s="76"/>
      <c r="B3" s="76"/>
      <c r="C3" s="76"/>
      <c r="D3" s="76"/>
      <c r="E3" s="76"/>
      <c r="F3" s="76"/>
      <c r="G3" s="76"/>
    </row>
    <row r="4" spans="1:7" x14ac:dyDescent="0.2">
      <c r="A4" s="76"/>
      <c r="B4" s="76"/>
      <c r="C4" s="76"/>
      <c r="D4" s="76"/>
      <c r="E4" s="76"/>
      <c r="F4" s="76"/>
      <c r="G4" s="76"/>
    </row>
    <row r="5" spans="1:7" ht="309" customHeight="1" x14ac:dyDescent="0.2">
      <c r="A5" s="76"/>
      <c r="B5" s="76"/>
      <c r="C5" s="76"/>
      <c r="D5" s="76"/>
      <c r="E5" s="76"/>
      <c r="F5" s="76"/>
      <c r="G5" s="76"/>
    </row>
  </sheetData>
  <sheetProtection algorithmName="SHA-512" hashValue="AnnBBRL/zRr8ImT1BwJtnMV6+K5nUAzmsXkTGvvI7+QIOqBhmNUtm1AKJxdwymak+WgeD+5YKJtMLTU4/y5ZfA==" saltValue="hmOc1Ki0r2imLVqx4XgxIw==" spinCount="100000" sheet="1" objects="1" scenarios="1" selectLockedCells="1" selectUnlockedCells="1"/>
  <mergeCells count="2">
    <mergeCell ref="A1:G1"/>
    <mergeCell ref="A2:G5"/>
  </mergeCells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EE34-D0E7-584C-865B-742BB5D6823A}">
  <dimension ref="A2:T56"/>
  <sheetViews>
    <sheetView topLeftCell="A4" zoomScale="269" zoomScaleNormal="269" zoomScalePageLayoutView="326" workbookViewId="0">
      <selection activeCell="C11" sqref="C11"/>
    </sheetView>
  </sheetViews>
  <sheetFormatPr baseColWidth="10" defaultRowHeight="16" x14ac:dyDescent="0.2"/>
  <cols>
    <col min="1" max="1" width="22" style="9" customWidth="1"/>
    <col min="2" max="2" width="35" style="9" customWidth="1"/>
    <col min="3" max="3" width="17.33203125" style="9" customWidth="1"/>
    <col min="4" max="20" width="10.83203125" style="11"/>
    <col min="21" max="16384" width="10.83203125" style="9"/>
  </cols>
  <sheetData>
    <row r="2" spans="1:19" ht="25" customHeight="1" x14ac:dyDescent="0.2">
      <c r="A2" s="67" t="s">
        <v>73</v>
      </c>
      <c r="B2" s="78" t="s">
        <v>75</v>
      </c>
      <c r="C2" s="78"/>
    </row>
    <row r="3" spans="1:19" ht="25" customHeight="1" x14ac:dyDescent="0.2">
      <c r="A3" s="3" t="s">
        <v>33</v>
      </c>
      <c r="B3" s="80">
        <f>COUNTA(A7:A56)</f>
        <v>20</v>
      </c>
      <c r="C3" s="80"/>
    </row>
    <row r="4" spans="1:19" x14ac:dyDescent="0.2">
      <c r="E4" s="69"/>
      <c r="F4" s="69"/>
      <c r="G4" s="69"/>
      <c r="H4" s="69"/>
      <c r="I4" s="69"/>
      <c r="J4" s="69"/>
      <c r="K4" s="69"/>
      <c r="L4" s="69"/>
      <c r="M4" s="69"/>
    </row>
    <row r="5" spans="1:19" x14ac:dyDescent="0.2">
      <c r="A5" s="79" t="s">
        <v>0</v>
      </c>
      <c r="B5" s="77" t="s">
        <v>1</v>
      </c>
      <c r="C5" s="77"/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  <c r="K5" s="69">
        <v>11</v>
      </c>
      <c r="L5" s="69">
        <v>12</v>
      </c>
      <c r="M5" s="69">
        <v>13</v>
      </c>
    </row>
    <row r="6" spans="1:19" ht="29" x14ac:dyDescent="0.2">
      <c r="A6" s="79"/>
      <c r="B6" s="2" t="s">
        <v>2</v>
      </c>
      <c r="C6" s="1" t="s">
        <v>8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1" t="s">
        <v>17</v>
      </c>
      <c r="K6" s="11" t="s">
        <v>18</v>
      </c>
      <c r="L6" s="11" t="s">
        <v>19</v>
      </c>
      <c r="M6" s="11" t="s">
        <v>20</v>
      </c>
      <c r="N6" s="11" t="s">
        <v>21</v>
      </c>
      <c r="O6" s="11" t="s">
        <v>22</v>
      </c>
      <c r="P6" s="11" t="s">
        <v>23</v>
      </c>
      <c r="Q6" s="11" t="s">
        <v>24</v>
      </c>
      <c r="R6" s="11" t="s">
        <v>25</v>
      </c>
      <c r="S6" s="11" t="s">
        <v>26</v>
      </c>
    </row>
    <row r="7" spans="1:19" ht="25" customHeight="1" x14ac:dyDescent="0.2">
      <c r="A7" s="71" t="s">
        <v>50</v>
      </c>
      <c r="B7" s="6" t="s">
        <v>34</v>
      </c>
      <c r="C7" s="7" t="s">
        <v>6</v>
      </c>
      <c r="E7" s="11">
        <f>IF(OR(B7=Datengrundlage!$A$1,'Eingabemaske - Daten'!C7=Datengrundlage!$B$1),0,1)</f>
        <v>0</v>
      </c>
      <c r="F7" s="11">
        <f>IF(OR(B7=Datengrundlage!$A$1,'Eingabemaske - Daten'!C7=Datengrundlage!$B$2),0,1)</f>
        <v>0</v>
      </c>
      <c r="G7" s="11">
        <f>IF(OR(B7=Datengrundlage!$A$1,'Eingabemaske - Daten'!C7=Datengrundlage!$B$3),0,1)</f>
        <v>0</v>
      </c>
      <c r="H7" s="11">
        <f>IF(OR(B7=Datengrundlage!$A$2,'Eingabemaske - Daten'!C7=Datengrundlage!$B$1),0,1)</f>
        <v>1</v>
      </c>
      <c r="I7" s="11">
        <f>IF(OR(B7=Datengrundlage!$A$2,'Eingabemaske - Daten'!C7=Datengrundlage!$B$2),0,1)</f>
        <v>0</v>
      </c>
      <c r="J7" s="11">
        <f>IF(OR(B7=Datengrundlage!$A$2,'Eingabemaske - Daten'!C7=Datengrundlage!$B$3),0,1)</f>
        <v>1</v>
      </c>
      <c r="K7" s="11">
        <f>IF(OR(B7=Datengrundlage!$A$3,'Eingabemaske - Daten'!C7=Datengrundlage!$B$1),0,1)</f>
        <v>1</v>
      </c>
      <c r="L7" s="11">
        <f>IF(OR(B7=Datengrundlage!$A$3,'Eingabemaske - Daten'!C7=Datengrundlage!$B$2),0,1)</f>
        <v>0</v>
      </c>
      <c r="M7" s="11">
        <f>IF(OR(B7=Datengrundlage!$A$3,'Eingabemaske - Daten'!C7=Datengrundlage!$B$3),0,1)</f>
        <v>1</v>
      </c>
      <c r="N7" s="11">
        <f>IF(OR(B7=Datengrundlage!$A$4,'Eingabemaske - Daten'!C7=Datengrundlage!$B$1),0,1)</f>
        <v>1</v>
      </c>
      <c r="O7" s="11">
        <v>0</v>
      </c>
      <c r="P7" s="11">
        <v>0</v>
      </c>
      <c r="Q7" s="11">
        <f>IF(OR(B7=Datengrundlage!$A$5,'Eingabemaske - Daten'!C7=Datengrundlage!$B$1),0,1)</f>
        <v>1</v>
      </c>
      <c r="R7" s="11">
        <f>IF(OR(B7=Datengrundlage!$A$5,'Eingabemaske - Daten'!C7=Datengrundlage!$B$2),0,1)</f>
        <v>0</v>
      </c>
      <c r="S7" s="11">
        <f>IF(OR(B7=Datengrundlage!$A$5,'Eingabemaske - Daten'!C7=Datengrundlage!$B$3),0,1)</f>
        <v>1</v>
      </c>
    </row>
    <row r="8" spans="1:19" ht="25" customHeight="1" x14ac:dyDescent="0.2">
      <c r="A8" s="71" t="s">
        <v>46</v>
      </c>
      <c r="B8" s="6" t="s">
        <v>3</v>
      </c>
      <c r="C8" s="7" t="s">
        <v>7</v>
      </c>
      <c r="E8" s="11">
        <f>IF(OR(B8=Datengrundlage!$A$1,'Eingabemaske - Daten'!C8=Datengrundlage!$B$1),0,1)</f>
        <v>1</v>
      </c>
      <c r="F8" s="11">
        <f>IF(OR(B8=Datengrundlage!$A$1,'Eingabemaske - Daten'!C8=Datengrundlage!$B$2),0,1)</f>
        <v>1</v>
      </c>
      <c r="G8" s="11">
        <f>IF(OR(B8=Datengrundlage!$A$1,'Eingabemaske - Daten'!C8=Datengrundlage!$B$3),0,1)</f>
        <v>0</v>
      </c>
      <c r="H8" s="11">
        <f>IF(OR(B8=Datengrundlage!$A$2,'Eingabemaske - Daten'!C8=Datengrundlage!$B$1),0,1)</f>
        <v>0</v>
      </c>
      <c r="I8" s="11">
        <f>IF(OR(B8=Datengrundlage!$A$2,'Eingabemaske - Daten'!C8=Datengrundlage!$B$2),0,1)</f>
        <v>0</v>
      </c>
      <c r="J8" s="11">
        <f>IF(OR(B8=Datengrundlage!$A$2,'Eingabemaske - Daten'!C8=Datengrundlage!$B$3),0,1)</f>
        <v>0</v>
      </c>
      <c r="K8" s="11">
        <f>IF(OR(B8=Datengrundlage!$A$3,'Eingabemaske - Daten'!C8=Datengrundlage!$B$1),0,1)</f>
        <v>1</v>
      </c>
      <c r="L8" s="11">
        <f>IF(OR(B8=Datengrundlage!$A$3,'Eingabemaske - Daten'!C8=Datengrundlage!$B$2),0,1)</f>
        <v>1</v>
      </c>
      <c r="M8" s="11">
        <f>IF(OR(B8=Datengrundlage!$A$3,'Eingabemaske - Daten'!C8=Datengrundlage!$B$3),0,1)</f>
        <v>0</v>
      </c>
      <c r="N8" s="11">
        <f>IF(OR(B8=Datengrundlage!$A$4,'Eingabemaske - Daten'!C8=Datengrundlage!$B$1),0,1)</f>
        <v>1</v>
      </c>
      <c r="O8" s="11">
        <v>0</v>
      </c>
      <c r="P8" s="11">
        <v>0</v>
      </c>
      <c r="Q8" s="11">
        <f>IF(OR(B8=Datengrundlage!$A$5,'Eingabemaske - Daten'!C8=Datengrundlage!$B$1),0,1)</f>
        <v>1</v>
      </c>
      <c r="R8" s="11">
        <f>IF(OR(B8=Datengrundlage!$A$5,'Eingabemaske - Daten'!C8=Datengrundlage!$B$2),0,1)</f>
        <v>1</v>
      </c>
      <c r="S8" s="11">
        <f>IF(OR(B8=Datengrundlage!$A$5,'Eingabemaske - Daten'!C8=Datengrundlage!$B$3),0,1)</f>
        <v>0</v>
      </c>
    </row>
    <row r="9" spans="1:19" ht="25" customHeight="1" x14ac:dyDescent="0.2">
      <c r="A9" s="71" t="s">
        <v>47</v>
      </c>
      <c r="B9" s="6" t="s">
        <v>34</v>
      </c>
      <c r="C9" s="7" t="s">
        <v>5</v>
      </c>
      <c r="E9" s="11">
        <f>IF(OR(B9=Datengrundlage!$A$1,'Eingabemaske - Daten'!C9=Datengrundlage!$B$1),0,1)</f>
        <v>0</v>
      </c>
      <c r="F9" s="11">
        <f>IF(OR(B9=Datengrundlage!$A$1,'Eingabemaske - Daten'!C9=Datengrundlage!$B$2),0,1)</f>
        <v>0</v>
      </c>
      <c r="G9" s="11">
        <f>IF(OR(B9=Datengrundlage!$A$1,'Eingabemaske - Daten'!C9=Datengrundlage!$B$3),0,1)</f>
        <v>0</v>
      </c>
      <c r="H9" s="11">
        <f>IF(OR(B9=Datengrundlage!$A$2,'Eingabemaske - Daten'!C9=Datengrundlage!$B$1),0,1)</f>
        <v>0</v>
      </c>
      <c r="I9" s="11">
        <f>IF(OR(B9=Datengrundlage!$A$2,'Eingabemaske - Daten'!C9=Datengrundlage!$B$2),0,1)</f>
        <v>1</v>
      </c>
      <c r="J9" s="11">
        <f>IF(OR(B9=Datengrundlage!$A$2,'Eingabemaske - Daten'!C9=Datengrundlage!$B$3),0,1)</f>
        <v>1</v>
      </c>
      <c r="K9" s="11">
        <f>IF(OR(B9=Datengrundlage!$A$3,'Eingabemaske - Daten'!C9=Datengrundlage!$B$1),0,1)</f>
        <v>0</v>
      </c>
      <c r="L9" s="11">
        <f>IF(OR(B9=Datengrundlage!$A$3,'Eingabemaske - Daten'!C9=Datengrundlage!$B$2),0,1)</f>
        <v>1</v>
      </c>
      <c r="M9" s="11">
        <f>IF(OR(B9=Datengrundlage!$A$3,'Eingabemaske - Daten'!C9=Datengrundlage!$B$3),0,1)</f>
        <v>1</v>
      </c>
      <c r="N9" s="11">
        <f>IF(OR(B9=Datengrundlage!$A$4,'Eingabemaske - Daten'!C9=Datengrundlage!$B$1),0,1)</f>
        <v>0</v>
      </c>
      <c r="O9" s="11">
        <v>0</v>
      </c>
      <c r="P9" s="11">
        <v>0</v>
      </c>
      <c r="Q9" s="11">
        <f>IF(OR(B9=Datengrundlage!$A$5,'Eingabemaske - Daten'!C9=Datengrundlage!$B$1),0,1)</f>
        <v>0</v>
      </c>
      <c r="R9" s="11">
        <f>IF(OR(B9=Datengrundlage!$A$5,'Eingabemaske - Daten'!C9=Datengrundlage!$B$2),0,1)</f>
        <v>1</v>
      </c>
      <c r="S9" s="11">
        <f>IF(OR(B9=Datengrundlage!$A$5,'Eingabemaske - Daten'!C9=Datengrundlage!$B$3),0,1)</f>
        <v>1</v>
      </c>
    </row>
    <row r="10" spans="1:19" ht="25" customHeight="1" x14ac:dyDescent="0.2">
      <c r="A10" s="71" t="s">
        <v>48</v>
      </c>
      <c r="B10" s="6" t="s">
        <v>4</v>
      </c>
      <c r="C10" s="7" t="s">
        <v>7</v>
      </c>
      <c r="E10" s="11">
        <f>IF(OR(B10=Datengrundlage!$A$1,'Eingabemaske - Daten'!C10=Datengrundlage!$B$1),0,1)</f>
        <v>1</v>
      </c>
      <c r="F10" s="11">
        <f>IF(OR(B10=Datengrundlage!$A$1,'Eingabemaske - Daten'!C10=Datengrundlage!$B$2),0,1)</f>
        <v>1</v>
      </c>
      <c r="G10" s="11">
        <f>IF(OR(B10=Datengrundlage!$A$1,'Eingabemaske - Daten'!C10=Datengrundlage!$B$3),0,1)</f>
        <v>0</v>
      </c>
      <c r="H10" s="11">
        <f>IF(OR(B10=Datengrundlage!$A$2,'Eingabemaske - Daten'!C10=Datengrundlage!$B$1),0,1)</f>
        <v>1</v>
      </c>
      <c r="I10" s="11">
        <f>IF(OR(B10=Datengrundlage!$A$2,'Eingabemaske - Daten'!C10=Datengrundlage!$B$2),0,1)</f>
        <v>1</v>
      </c>
      <c r="J10" s="11">
        <f>IF(OR(B10=Datengrundlage!$A$2,'Eingabemaske - Daten'!C10=Datengrundlage!$B$3),0,1)</f>
        <v>0</v>
      </c>
      <c r="K10" s="11">
        <f>IF(OR(B10=Datengrundlage!$A$3,'Eingabemaske - Daten'!C10=Datengrundlage!$B$1),0,1)</f>
        <v>0</v>
      </c>
      <c r="L10" s="11">
        <f>IF(OR(B10=Datengrundlage!$A$3,'Eingabemaske - Daten'!C10=Datengrundlage!$B$2),0,1)</f>
        <v>0</v>
      </c>
      <c r="M10" s="11">
        <f>IF(OR(B10=Datengrundlage!$A$3,'Eingabemaske - Daten'!C10=Datengrundlage!$B$3),0,1)</f>
        <v>0</v>
      </c>
      <c r="N10" s="11">
        <f>IF(OR(B10=Datengrundlage!$A$4,'Eingabemaske - Daten'!C10=Datengrundlage!$B$1),0,1)</f>
        <v>1</v>
      </c>
      <c r="O10" s="11">
        <v>0</v>
      </c>
      <c r="P10" s="11">
        <v>0</v>
      </c>
      <c r="Q10" s="11">
        <f>IF(OR(B10=Datengrundlage!$A$5,'Eingabemaske - Daten'!C10=Datengrundlage!$B$1),0,1)</f>
        <v>1</v>
      </c>
      <c r="R10" s="11">
        <f>IF(OR(B10=Datengrundlage!$A$5,'Eingabemaske - Daten'!C10=Datengrundlage!$B$2),0,1)</f>
        <v>1</v>
      </c>
      <c r="S10" s="11">
        <f>IF(OR(B10=Datengrundlage!$A$5,'Eingabemaske - Daten'!C10=Datengrundlage!$B$3),0,1)</f>
        <v>0</v>
      </c>
    </row>
    <row r="11" spans="1:19" ht="25" customHeight="1" x14ac:dyDescent="0.2">
      <c r="A11" s="71" t="s">
        <v>49</v>
      </c>
      <c r="B11" s="6" t="s">
        <v>3</v>
      </c>
      <c r="C11" s="7" t="s">
        <v>6</v>
      </c>
      <c r="E11" s="11">
        <f>IF(OR(B11=Datengrundlage!$A$1,'Eingabemaske - Daten'!C11=Datengrundlage!$B$1),0,1)</f>
        <v>1</v>
      </c>
      <c r="F11" s="11">
        <f>IF(OR(B11=Datengrundlage!$A$1,'Eingabemaske - Daten'!C11=Datengrundlage!$B$2),0,1)</f>
        <v>0</v>
      </c>
      <c r="G11" s="11">
        <f>IF(OR(B11=Datengrundlage!$A$1,'Eingabemaske - Daten'!C11=Datengrundlage!$B$3),0,1)</f>
        <v>1</v>
      </c>
      <c r="H11" s="11">
        <f>IF(OR(B11=Datengrundlage!$A$2,'Eingabemaske - Daten'!C11=Datengrundlage!$B$1),0,1)</f>
        <v>0</v>
      </c>
      <c r="I11" s="11">
        <f>IF(OR(B11=Datengrundlage!$A$2,'Eingabemaske - Daten'!C11=Datengrundlage!$B$2),0,1)</f>
        <v>0</v>
      </c>
      <c r="J11" s="11">
        <f>IF(OR(B11=Datengrundlage!$A$2,'Eingabemaske - Daten'!C11=Datengrundlage!$B$3),0,1)</f>
        <v>0</v>
      </c>
      <c r="K11" s="11">
        <f>IF(OR(B11=Datengrundlage!$A$3,'Eingabemaske - Daten'!C11=Datengrundlage!$B$1),0,1)</f>
        <v>1</v>
      </c>
      <c r="L11" s="11">
        <f>IF(OR(B11=Datengrundlage!$A$3,'Eingabemaske - Daten'!C11=Datengrundlage!$B$2),0,1)</f>
        <v>0</v>
      </c>
      <c r="M11" s="11">
        <f>IF(OR(B11=Datengrundlage!$A$3,'Eingabemaske - Daten'!C11=Datengrundlage!$B$3),0,1)</f>
        <v>1</v>
      </c>
      <c r="N11" s="11">
        <f>IF(OR(B11=Datengrundlage!$A$4,'Eingabemaske - Daten'!C11=Datengrundlage!$B$1),0,1)</f>
        <v>1</v>
      </c>
      <c r="O11" s="11">
        <v>0</v>
      </c>
      <c r="P11" s="11">
        <v>0</v>
      </c>
      <c r="Q11" s="11">
        <f>IF(OR(B11=Datengrundlage!$A$5,'Eingabemaske - Daten'!C11=Datengrundlage!$B$1),0,1)</f>
        <v>1</v>
      </c>
      <c r="R11" s="11">
        <f>IF(OR(B11=Datengrundlage!$A$5,'Eingabemaske - Daten'!C11=Datengrundlage!$B$2),0,1)</f>
        <v>0</v>
      </c>
      <c r="S11" s="11">
        <f>IF(OR(B11=Datengrundlage!$A$5,'Eingabemaske - Daten'!C11=Datengrundlage!$B$3),0,1)</f>
        <v>1</v>
      </c>
    </row>
    <row r="12" spans="1:19" ht="25" customHeight="1" x14ac:dyDescent="0.2">
      <c r="A12" s="71" t="s">
        <v>45</v>
      </c>
      <c r="B12" s="72" t="s">
        <v>3</v>
      </c>
      <c r="C12" s="73" t="s">
        <v>7</v>
      </c>
      <c r="E12" s="11">
        <f>IF(OR(B12=Datengrundlage!$A$1,'Eingabemaske - Daten'!C12=Datengrundlage!$B$1),0,1)</f>
        <v>1</v>
      </c>
      <c r="F12" s="11">
        <f>IF(OR(B12=Datengrundlage!$A$1,'Eingabemaske - Daten'!C12=Datengrundlage!$B$2),0,1)</f>
        <v>1</v>
      </c>
      <c r="G12" s="11">
        <f>IF(OR(B12=Datengrundlage!$A$1,'Eingabemaske - Daten'!C12=Datengrundlage!$B$3),0,1)</f>
        <v>0</v>
      </c>
      <c r="H12" s="11">
        <f>IF(OR(B12=Datengrundlage!$A$2,'Eingabemaske - Daten'!C12=Datengrundlage!$B$1),0,1)</f>
        <v>0</v>
      </c>
      <c r="I12" s="11">
        <f>IF(OR(B12=Datengrundlage!$A$2,'Eingabemaske - Daten'!C12=Datengrundlage!$B$2),0,1)</f>
        <v>0</v>
      </c>
      <c r="J12" s="11">
        <f>IF(OR(B12=Datengrundlage!$A$2,'Eingabemaske - Daten'!C12=Datengrundlage!$B$3),0,1)</f>
        <v>0</v>
      </c>
      <c r="K12" s="11">
        <f>IF(OR(B12=Datengrundlage!$A$3,'Eingabemaske - Daten'!C12=Datengrundlage!$B$1),0,1)</f>
        <v>1</v>
      </c>
      <c r="L12" s="11">
        <f>IF(OR(B12=Datengrundlage!$A$3,'Eingabemaske - Daten'!C12=Datengrundlage!$B$2),0,1)</f>
        <v>1</v>
      </c>
      <c r="M12" s="11">
        <f>IF(OR(B12=Datengrundlage!$A$3,'Eingabemaske - Daten'!C12=Datengrundlage!$B$3),0,1)</f>
        <v>0</v>
      </c>
      <c r="N12" s="11">
        <f>IF(OR(B12=Datengrundlage!$A$4,'Eingabemaske - Daten'!C12=Datengrundlage!$B$1),0,1)</f>
        <v>1</v>
      </c>
      <c r="O12" s="11">
        <v>0</v>
      </c>
      <c r="P12" s="11">
        <v>0</v>
      </c>
      <c r="Q12" s="11">
        <f>IF(OR(B12=Datengrundlage!$A$5,'Eingabemaske - Daten'!C12=Datengrundlage!$B$1),0,1)</f>
        <v>1</v>
      </c>
      <c r="R12" s="11">
        <f>IF(OR(B12=Datengrundlage!$A$5,'Eingabemaske - Daten'!C12=Datengrundlage!$B$2),0,1)</f>
        <v>1</v>
      </c>
      <c r="S12" s="11">
        <f>IF(OR(B12=Datengrundlage!$A$5,'Eingabemaske - Daten'!C12=Datengrundlage!$B$3),0,1)</f>
        <v>0</v>
      </c>
    </row>
    <row r="13" spans="1:19" ht="25" customHeight="1" x14ac:dyDescent="0.2">
      <c r="A13" s="71" t="s">
        <v>51</v>
      </c>
      <c r="B13" s="72" t="s">
        <v>34</v>
      </c>
      <c r="C13" s="73" t="s">
        <v>7</v>
      </c>
      <c r="E13" s="11">
        <f>IF(OR(B13=Datengrundlage!$A$1,'Eingabemaske - Daten'!C13=Datengrundlage!$B$1),0,1)</f>
        <v>0</v>
      </c>
      <c r="F13" s="11">
        <f>IF(OR(B13=Datengrundlage!$A$1,'Eingabemaske - Daten'!C13=Datengrundlage!$B$2),0,1)</f>
        <v>0</v>
      </c>
      <c r="G13" s="11">
        <f>IF(OR(B13=Datengrundlage!$A$1,'Eingabemaske - Daten'!C13=Datengrundlage!$B$3),0,1)</f>
        <v>0</v>
      </c>
      <c r="H13" s="11">
        <f>IF(OR(B13=Datengrundlage!$A$2,'Eingabemaske - Daten'!C13=Datengrundlage!$B$1),0,1)</f>
        <v>1</v>
      </c>
      <c r="I13" s="11">
        <f>IF(OR(B13=Datengrundlage!$A$2,'Eingabemaske - Daten'!C13=Datengrundlage!$B$2),0,1)</f>
        <v>1</v>
      </c>
      <c r="J13" s="11">
        <f>IF(OR(B13=Datengrundlage!$A$2,'Eingabemaske - Daten'!C13=Datengrundlage!$B$3),0,1)</f>
        <v>0</v>
      </c>
      <c r="K13" s="11">
        <f>IF(OR(B13=Datengrundlage!$A$3,'Eingabemaske - Daten'!C13=Datengrundlage!$B$1),0,1)</f>
        <v>1</v>
      </c>
      <c r="L13" s="11">
        <f>IF(OR(B13=Datengrundlage!$A$3,'Eingabemaske - Daten'!C13=Datengrundlage!$B$2),0,1)</f>
        <v>1</v>
      </c>
      <c r="M13" s="11">
        <f>IF(OR(B13=Datengrundlage!$A$3,'Eingabemaske - Daten'!C13=Datengrundlage!$B$3),0,1)</f>
        <v>0</v>
      </c>
      <c r="N13" s="11">
        <f>IF(OR(B13=Datengrundlage!$A$4,'Eingabemaske - Daten'!C13=Datengrundlage!$B$1),0,1)</f>
        <v>1</v>
      </c>
      <c r="O13" s="11">
        <v>0</v>
      </c>
      <c r="P13" s="11">
        <v>0</v>
      </c>
      <c r="Q13" s="11">
        <f>IF(OR(B13=Datengrundlage!$A$5,'Eingabemaske - Daten'!C13=Datengrundlage!$B$1),0,1)</f>
        <v>1</v>
      </c>
      <c r="R13" s="11">
        <f>IF(OR(B13=Datengrundlage!$A$5,'Eingabemaske - Daten'!C13=Datengrundlage!$B$2),0,1)</f>
        <v>1</v>
      </c>
      <c r="S13" s="11">
        <f>IF(OR(B13=Datengrundlage!$A$5,'Eingabemaske - Daten'!C13=Datengrundlage!$B$3),0,1)</f>
        <v>0</v>
      </c>
    </row>
    <row r="14" spans="1:19" ht="25" customHeight="1" x14ac:dyDescent="0.2">
      <c r="A14" s="71" t="s">
        <v>52</v>
      </c>
      <c r="B14" s="72" t="s">
        <v>4</v>
      </c>
      <c r="C14" s="73" t="s">
        <v>6</v>
      </c>
      <c r="E14" s="11">
        <f>IF(OR(B14=Datengrundlage!$A$1,'Eingabemaske - Daten'!C14=Datengrundlage!$B$1),0,1)</f>
        <v>1</v>
      </c>
      <c r="F14" s="11">
        <f>IF(OR(B14=Datengrundlage!$A$1,'Eingabemaske - Daten'!C14=Datengrundlage!$B$2),0,1)</f>
        <v>0</v>
      </c>
      <c r="G14" s="11">
        <f>IF(OR(B14=Datengrundlage!$A$1,'Eingabemaske - Daten'!C14=Datengrundlage!$B$3),0,1)</f>
        <v>1</v>
      </c>
      <c r="H14" s="11">
        <f>IF(OR(B14=Datengrundlage!$A$2,'Eingabemaske - Daten'!C14=Datengrundlage!$B$1),0,1)</f>
        <v>1</v>
      </c>
      <c r="I14" s="11">
        <f>IF(OR(B14=Datengrundlage!$A$2,'Eingabemaske - Daten'!C14=Datengrundlage!$B$2),0,1)</f>
        <v>0</v>
      </c>
      <c r="J14" s="11">
        <f>IF(OR(B14=Datengrundlage!$A$2,'Eingabemaske - Daten'!C14=Datengrundlage!$B$3),0,1)</f>
        <v>1</v>
      </c>
      <c r="K14" s="11">
        <f>IF(OR(B14=Datengrundlage!$A$3,'Eingabemaske - Daten'!C14=Datengrundlage!$B$1),0,1)</f>
        <v>0</v>
      </c>
      <c r="L14" s="11">
        <f>IF(OR(B14=Datengrundlage!$A$3,'Eingabemaske - Daten'!C14=Datengrundlage!$B$2),0,1)</f>
        <v>0</v>
      </c>
      <c r="M14" s="11">
        <f>IF(OR(B14=Datengrundlage!$A$3,'Eingabemaske - Daten'!C14=Datengrundlage!$B$3),0,1)</f>
        <v>0</v>
      </c>
      <c r="N14" s="11">
        <f>IF(OR(B14=Datengrundlage!$A$4,'Eingabemaske - Daten'!C14=Datengrundlage!$B$1),0,1)</f>
        <v>1</v>
      </c>
      <c r="O14" s="11">
        <v>0</v>
      </c>
      <c r="P14" s="11">
        <v>0</v>
      </c>
      <c r="Q14" s="11">
        <f>IF(OR(B14=Datengrundlage!$A$5,'Eingabemaske - Daten'!C14=Datengrundlage!$B$1),0,1)</f>
        <v>1</v>
      </c>
      <c r="R14" s="11">
        <f>IF(OR(B14=Datengrundlage!$A$5,'Eingabemaske - Daten'!C14=Datengrundlage!$B$2),0,1)</f>
        <v>0</v>
      </c>
      <c r="S14" s="11">
        <f>IF(OR(B14=Datengrundlage!$A$5,'Eingabemaske - Daten'!C14=Datengrundlage!$B$3),0,1)</f>
        <v>1</v>
      </c>
    </row>
    <row r="15" spans="1:19" ht="25" customHeight="1" x14ac:dyDescent="0.2">
      <c r="A15" s="71" t="s">
        <v>53</v>
      </c>
      <c r="B15" s="72" t="s">
        <v>4</v>
      </c>
      <c r="C15" s="73" t="s">
        <v>7</v>
      </c>
      <c r="E15" s="11">
        <f>IF(OR(B15=Datengrundlage!$A$1,'Eingabemaske - Daten'!C15=Datengrundlage!$B$1),0,1)</f>
        <v>1</v>
      </c>
      <c r="F15" s="11">
        <f>IF(OR(B15=Datengrundlage!$A$1,'Eingabemaske - Daten'!C15=Datengrundlage!$B$2),0,1)</f>
        <v>1</v>
      </c>
      <c r="G15" s="11">
        <f>IF(OR(B15=Datengrundlage!$A$1,'Eingabemaske - Daten'!C15=Datengrundlage!$B$3),0,1)</f>
        <v>0</v>
      </c>
      <c r="H15" s="11">
        <f>IF(OR(B15=Datengrundlage!$A$2,'Eingabemaske - Daten'!C15=Datengrundlage!$B$1),0,1)</f>
        <v>1</v>
      </c>
      <c r="I15" s="11">
        <f>IF(OR(B15=Datengrundlage!$A$2,'Eingabemaske - Daten'!C15=Datengrundlage!$B$2),0,1)</f>
        <v>1</v>
      </c>
      <c r="J15" s="11">
        <f>IF(OR(B15=Datengrundlage!$A$2,'Eingabemaske - Daten'!C15=Datengrundlage!$B$3),0,1)</f>
        <v>0</v>
      </c>
      <c r="K15" s="11">
        <f>IF(OR(B15=Datengrundlage!$A$3,'Eingabemaske - Daten'!C15=Datengrundlage!$B$1),0,1)</f>
        <v>0</v>
      </c>
      <c r="L15" s="11">
        <f>IF(OR(B15=Datengrundlage!$A$3,'Eingabemaske - Daten'!C15=Datengrundlage!$B$2),0,1)</f>
        <v>0</v>
      </c>
      <c r="M15" s="11">
        <f>IF(OR(B15=Datengrundlage!$A$3,'Eingabemaske - Daten'!C15=Datengrundlage!$B$3),0,1)</f>
        <v>0</v>
      </c>
      <c r="N15" s="11">
        <f>IF(OR(B15=Datengrundlage!$A$4,'Eingabemaske - Daten'!C15=Datengrundlage!$B$1),0,1)</f>
        <v>1</v>
      </c>
      <c r="O15" s="11">
        <v>0</v>
      </c>
      <c r="P15" s="11">
        <v>0</v>
      </c>
      <c r="Q15" s="11">
        <f>IF(OR(B15=Datengrundlage!$A$5,'Eingabemaske - Daten'!C15=Datengrundlage!$B$1),0,1)</f>
        <v>1</v>
      </c>
      <c r="R15" s="11">
        <f>IF(OR(B15=Datengrundlage!$A$5,'Eingabemaske - Daten'!C15=Datengrundlage!$B$2),0,1)</f>
        <v>1</v>
      </c>
      <c r="S15" s="11">
        <f>IF(OR(B15=Datengrundlage!$A$5,'Eingabemaske - Daten'!C15=Datengrundlage!$B$3),0,1)</f>
        <v>0</v>
      </c>
    </row>
    <row r="16" spans="1:19" ht="25" customHeight="1" x14ac:dyDescent="0.2">
      <c r="A16" s="71" t="s">
        <v>54</v>
      </c>
      <c r="B16" s="72" t="s">
        <v>4</v>
      </c>
      <c r="C16" s="73" t="s">
        <v>5</v>
      </c>
      <c r="E16" s="11">
        <f>IF(OR(B16=Datengrundlage!$A$1,'Eingabemaske - Daten'!C16=Datengrundlage!$B$1),0,1)</f>
        <v>0</v>
      </c>
      <c r="F16" s="11">
        <f>IF(OR(B16=Datengrundlage!$A$1,'Eingabemaske - Daten'!C16=Datengrundlage!$B$2),0,1)</f>
        <v>1</v>
      </c>
      <c r="G16" s="11">
        <f>IF(OR(B16=Datengrundlage!$A$1,'Eingabemaske - Daten'!C16=Datengrundlage!$B$3),0,1)</f>
        <v>1</v>
      </c>
      <c r="H16" s="11">
        <f>IF(OR(B16=Datengrundlage!$A$2,'Eingabemaske - Daten'!C16=Datengrundlage!$B$1),0,1)</f>
        <v>0</v>
      </c>
      <c r="I16" s="11">
        <f>IF(OR(B16=Datengrundlage!$A$2,'Eingabemaske - Daten'!C16=Datengrundlage!$B$2),0,1)</f>
        <v>1</v>
      </c>
      <c r="J16" s="11">
        <f>IF(OR(B16=Datengrundlage!$A$2,'Eingabemaske - Daten'!C16=Datengrundlage!$B$3),0,1)</f>
        <v>1</v>
      </c>
      <c r="K16" s="11">
        <f>IF(OR(B16=Datengrundlage!$A$3,'Eingabemaske - Daten'!C16=Datengrundlage!$B$1),0,1)</f>
        <v>0</v>
      </c>
      <c r="L16" s="11">
        <f>IF(OR(B16=Datengrundlage!$A$3,'Eingabemaske - Daten'!C16=Datengrundlage!$B$2),0,1)</f>
        <v>0</v>
      </c>
      <c r="M16" s="11">
        <f>IF(OR(B16=Datengrundlage!$A$3,'Eingabemaske - Daten'!C16=Datengrundlage!$B$3),0,1)</f>
        <v>0</v>
      </c>
      <c r="N16" s="11">
        <f>IF(OR(B16=Datengrundlage!$A$4,'Eingabemaske - Daten'!C16=Datengrundlage!$B$1),0,1)</f>
        <v>0</v>
      </c>
      <c r="O16" s="11">
        <v>0</v>
      </c>
      <c r="P16" s="11">
        <v>0</v>
      </c>
      <c r="Q16" s="11">
        <f>IF(OR(B16=Datengrundlage!$A$5,'Eingabemaske - Daten'!C16=Datengrundlage!$B$1),0,1)</f>
        <v>0</v>
      </c>
      <c r="R16" s="11">
        <f>IF(OR(B16=Datengrundlage!$A$5,'Eingabemaske - Daten'!C16=Datengrundlage!$B$2),0,1)</f>
        <v>1</v>
      </c>
      <c r="S16" s="11">
        <f>IF(OR(B16=Datengrundlage!$A$5,'Eingabemaske - Daten'!C16=Datengrundlage!$B$3),0,1)</f>
        <v>1</v>
      </c>
    </row>
    <row r="17" spans="1:19" ht="25" customHeight="1" x14ac:dyDescent="0.2">
      <c r="A17" s="71" t="s">
        <v>55</v>
      </c>
      <c r="B17" s="72" t="s">
        <v>3</v>
      </c>
      <c r="C17" s="73" t="s">
        <v>7</v>
      </c>
      <c r="E17" s="11">
        <f>IF(OR(B17=Datengrundlage!$A$1,'Eingabemaske - Daten'!C17=Datengrundlage!$B$1),0,1)</f>
        <v>1</v>
      </c>
      <c r="F17" s="11">
        <f>IF(OR(B17=Datengrundlage!$A$1,'Eingabemaske - Daten'!C17=Datengrundlage!$B$2),0,1)</f>
        <v>1</v>
      </c>
      <c r="G17" s="11">
        <f>IF(OR(B17=Datengrundlage!$A$1,'Eingabemaske - Daten'!C17=Datengrundlage!$B$3),0,1)</f>
        <v>0</v>
      </c>
      <c r="H17" s="11">
        <f>IF(OR(B17=Datengrundlage!$A$2,'Eingabemaske - Daten'!C17=Datengrundlage!$B$1),0,1)</f>
        <v>0</v>
      </c>
      <c r="I17" s="11">
        <f>IF(OR(B17=Datengrundlage!$A$2,'Eingabemaske - Daten'!C17=Datengrundlage!$B$2),0,1)</f>
        <v>0</v>
      </c>
      <c r="J17" s="11">
        <f>IF(OR(B17=Datengrundlage!$A$2,'Eingabemaske - Daten'!C17=Datengrundlage!$B$3),0,1)</f>
        <v>0</v>
      </c>
      <c r="K17" s="11">
        <f>IF(OR(B17=Datengrundlage!$A$3,'Eingabemaske - Daten'!C17=Datengrundlage!$B$1),0,1)</f>
        <v>1</v>
      </c>
      <c r="L17" s="11">
        <f>IF(OR(B17=Datengrundlage!$A$3,'Eingabemaske - Daten'!C17=Datengrundlage!$B$2),0,1)</f>
        <v>1</v>
      </c>
      <c r="M17" s="11">
        <f>IF(OR(B17=Datengrundlage!$A$3,'Eingabemaske - Daten'!C17=Datengrundlage!$B$3),0,1)</f>
        <v>0</v>
      </c>
      <c r="N17" s="11">
        <f>IF(OR(B17=Datengrundlage!$A$4,'Eingabemaske - Daten'!C17=Datengrundlage!$B$1),0,1)</f>
        <v>1</v>
      </c>
      <c r="O17" s="11">
        <v>0</v>
      </c>
      <c r="P17" s="11">
        <v>0</v>
      </c>
      <c r="Q17" s="11">
        <f>IF(OR(B17=Datengrundlage!$A$5,'Eingabemaske - Daten'!C17=Datengrundlage!$B$1),0,1)</f>
        <v>1</v>
      </c>
      <c r="R17" s="11">
        <f>IF(OR(B17=Datengrundlage!$A$5,'Eingabemaske - Daten'!C17=Datengrundlage!$B$2),0,1)</f>
        <v>1</v>
      </c>
      <c r="S17" s="11">
        <f>IF(OR(B17=Datengrundlage!$A$5,'Eingabemaske - Daten'!C17=Datengrundlage!$B$3),0,1)</f>
        <v>0</v>
      </c>
    </row>
    <row r="18" spans="1:19" ht="25" customHeight="1" x14ac:dyDescent="0.2">
      <c r="A18" s="71" t="s">
        <v>56</v>
      </c>
      <c r="B18" s="72" t="s">
        <v>3</v>
      </c>
      <c r="C18" s="73" t="s">
        <v>6</v>
      </c>
      <c r="E18" s="11">
        <f>IF(OR(B18=Datengrundlage!$A$1,'Eingabemaske - Daten'!C18=Datengrundlage!$B$1),0,1)</f>
        <v>1</v>
      </c>
      <c r="F18" s="11">
        <f>IF(OR(B18=Datengrundlage!$A$1,'Eingabemaske - Daten'!C18=Datengrundlage!$B$2),0,1)</f>
        <v>0</v>
      </c>
      <c r="G18" s="11">
        <f>IF(OR(B18=Datengrundlage!$A$1,'Eingabemaske - Daten'!C18=Datengrundlage!$B$3),0,1)</f>
        <v>1</v>
      </c>
      <c r="H18" s="11">
        <f>IF(OR(B18=Datengrundlage!$A$2,'Eingabemaske - Daten'!C18=Datengrundlage!$B$1),0,1)</f>
        <v>0</v>
      </c>
      <c r="I18" s="11">
        <f>IF(OR(B18=Datengrundlage!$A$2,'Eingabemaske - Daten'!C18=Datengrundlage!$B$2),0,1)</f>
        <v>0</v>
      </c>
      <c r="J18" s="11">
        <f>IF(OR(B18=Datengrundlage!$A$2,'Eingabemaske - Daten'!C18=Datengrundlage!$B$3),0,1)</f>
        <v>0</v>
      </c>
      <c r="K18" s="11">
        <f>IF(OR(B18=Datengrundlage!$A$3,'Eingabemaske - Daten'!C18=Datengrundlage!$B$1),0,1)</f>
        <v>1</v>
      </c>
      <c r="L18" s="11">
        <f>IF(OR(B18=Datengrundlage!$A$3,'Eingabemaske - Daten'!C18=Datengrundlage!$B$2),0,1)</f>
        <v>0</v>
      </c>
      <c r="M18" s="11">
        <f>IF(OR(B18=Datengrundlage!$A$3,'Eingabemaske - Daten'!C18=Datengrundlage!$B$3),0,1)</f>
        <v>1</v>
      </c>
      <c r="N18" s="11">
        <f>IF(OR(B18=Datengrundlage!$A$4,'Eingabemaske - Daten'!C18=Datengrundlage!$B$1),0,1)</f>
        <v>1</v>
      </c>
      <c r="O18" s="11">
        <v>0</v>
      </c>
      <c r="P18" s="11">
        <v>0</v>
      </c>
      <c r="Q18" s="11">
        <f>IF(OR(B18=Datengrundlage!$A$5,'Eingabemaske - Daten'!C18=Datengrundlage!$B$1),0,1)</f>
        <v>1</v>
      </c>
      <c r="R18" s="11">
        <f>IF(OR(B18=Datengrundlage!$A$5,'Eingabemaske - Daten'!C18=Datengrundlage!$B$2),0,1)</f>
        <v>0</v>
      </c>
      <c r="S18" s="11">
        <f>IF(OR(B18=Datengrundlage!$A$5,'Eingabemaske - Daten'!C18=Datengrundlage!$B$3),0,1)</f>
        <v>1</v>
      </c>
    </row>
    <row r="19" spans="1:19" ht="25" customHeight="1" x14ac:dyDescent="0.2">
      <c r="A19" s="71" t="s">
        <v>57</v>
      </c>
      <c r="B19" s="72" t="s">
        <v>34</v>
      </c>
      <c r="C19" s="73" t="s">
        <v>6</v>
      </c>
      <c r="E19" s="11">
        <f>IF(OR(B19=Datengrundlage!$A$1,'Eingabemaske - Daten'!C19=Datengrundlage!$B$1),0,1)</f>
        <v>0</v>
      </c>
      <c r="F19" s="11">
        <f>IF(OR(B19=Datengrundlage!$A$1,'Eingabemaske - Daten'!C19=Datengrundlage!$B$2),0,1)</f>
        <v>0</v>
      </c>
      <c r="G19" s="11">
        <f>IF(OR(B19=Datengrundlage!$A$1,'Eingabemaske - Daten'!C19=Datengrundlage!$B$3),0,1)</f>
        <v>0</v>
      </c>
      <c r="H19" s="11">
        <f>IF(OR(B19=Datengrundlage!$A$2,'Eingabemaske - Daten'!C19=Datengrundlage!$B$1),0,1)</f>
        <v>1</v>
      </c>
      <c r="I19" s="11">
        <f>IF(OR(B19=Datengrundlage!$A$2,'Eingabemaske - Daten'!C19=Datengrundlage!$B$2),0,1)</f>
        <v>0</v>
      </c>
      <c r="J19" s="11">
        <f>IF(OR(B19=Datengrundlage!$A$2,'Eingabemaske - Daten'!C19=Datengrundlage!$B$3),0,1)</f>
        <v>1</v>
      </c>
      <c r="K19" s="11">
        <f>IF(OR(B19=Datengrundlage!$A$3,'Eingabemaske - Daten'!C19=Datengrundlage!$B$1),0,1)</f>
        <v>1</v>
      </c>
      <c r="L19" s="11">
        <f>IF(OR(B19=Datengrundlage!$A$3,'Eingabemaske - Daten'!C19=Datengrundlage!$B$2),0,1)</f>
        <v>0</v>
      </c>
      <c r="M19" s="11">
        <f>IF(OR(B19=Datengrundlage!$A$3,'Eingabemaske - Daten'!C19=Datengrundlage!$B$3),0,1)</f>
        <v>1</v>
      </c>
      <c r="N19" s="11">
        <f>IF(OR(B19=Datengrundlage!$A$4,'Eingabemaske - Daten'!C19=Datengrundlage!$B$1),0,1)</f>
        <v>1</v>
      </c>
      <c r="O19" s="11">
        <v>0</v>
      </c>
      <c r="P19" s="11">
        <v>0</v>
      </c>
      <c r="Q19" s="11">
        <f>IF(OR(B19=Datengrundlage!$A$5,'Eingabemaske - Daten'!C19=Datengrundlage!$B$1),0,1)</f>
        <v>1</v>
      </c>
      <c r="R19" s="11">
        <f>IF(OR(B19=Datengrundlage!$A$5,'Eingabemaske - Daten'!C19=Datengrundlage!$B$2),0,1)</f>
        <v>0</v>
      </c>
      <c r="S19" s="11">
        <f>IF(OR(B19=Datengrundlage!$A$5,'Eingabemaske - Daten'!C19=Datengrundlage!$B$3),0,1)</f>
        <v>1</v>
      </c>
    </row>
    <row r="20" spans="1:19" ht="25" customHeight="1" x14ac:dyDescent="0.2">
      <c r="A20" s="71" t="s">
        <v>58</v>
      </c>
      <c r="B20" s="72" t="s">
        <v>34</v>
      </c>
      <c r="C20" s="73" t="s">
        <v>6</v>
      </c>
      <c r="E20" s="11">
        <f>IF(OR(B20=Datengrundlage!$A$1,'Eingabemaske - Daten'!C20=Datengrundlage!$B$1),0,1)</f>
        <v>0</v>
      </c>
      <c r="F20" s="11">
        <f>IF(OR(B20=Datengrundlage!$A$1,'Eingabemaske - Daten'!C20=Datengrundlage!$B$2),0,1)</f>
        <v>0</v>
      </c>
      <c r="G20" s="11">
        <f>IF(OR(B20=Datengrundlage!$A$1,'Eingabemaske - Daten'!C20=Datengrundlage!$B$3),0,1)</f>
        <v>0</v>
      </c>
      <c r="H20" s="11">
        <f>IF(OR(B20=Datengrundlage!$A$2,'Eingabemaske - Daten'!C20=Datengrundlage!$B$1),0,1)</f>
        <v>1</v>
      </c>
      <c r="I20" s="11">
        <f>IF(OR(B20=Datengrundlage!$A$2,'Eingabemaske - Daten'!C20=Datengrundlage!$B$2),0,1)</f>
        <v>0</v>
      </c>
      <c r="J20" s="11">
        <f>IF(OR(B20=Datengrundlage!$A$2,'Eingabemaske - Daten'!C20=Datengrundlage!$B$3),0,1)</f>
        <v>1</v>
      </c>
      <c r="K20" s="11">
        <f>IF(OR(B20=Datengrundlage!$A$3,'Eingabemaske - Daten'!C20=Datengrundlage!$B$1),0,1)</f>
        <v>1</v>
      </c>
      <c r="L20" s="11">
        <f>IF(OR(B20=Datengrundlage!$A$3,'Eingabemaske - Daten'!C20=Datengrundlage!$B$2),0,1)</f>
        <v>0</v>
      </c>
      <c r="M20" s="11">
        <f>IF(OR(B20=Datengrundlage!$A$3,'Eingabemaske - Daten'!C20=Datengrundlage!$B$3),0,1)</f>
        <v>1</v>
      </c>
      <c r="N20" s="11">
        <f>IF(OR(B20=Datengrundlage!$A$4,'Eingabemaske - Daten'!C20=Datengrundlage!$B$1),0,1)</f>
        <v>1</v>
      </c>
      <c r="O20" s="11">
        <v>0</v>
      </c>
      <c r="P20" s="11">
        <v>0</v>
      </c>
      <c r="Q20" s="11">
        <f>IF(OR(B20=Datengrundlage!$A$5,'Eingabemaske - Daten'!C20=Datengrundlage!$B$1),0,1)</f>
        <v>1</v>
      </c>
      <c r="R20" s="11">
        <f>IF(OR(B20=Datengrundlage!$A$5,'Eingabemaske - Daten'!C20=Datengrundlage!$B$2),0,1)</f>
        <v>0</v>
      </c>
      <c r="S20" s="11">
        <f>IF(OR(B20=Datengrundlage!$A$5,'Eingabemaske - Daten'!C20=Datengrundlage!$B$3),0,1)</f>
        <v>1</v>
      </c>
    </row>
    <row r="21" spans="1:19" ht="25" customHeight="1" x14ac:dyDescent="0.2">
      <c r="A21" s="71" t="s">
        <v>59</v>
      </c>
      <c r="B21" s="72" t="s">
        <v>3</v>
      </c>
      <c r="C21" s="73" t="s">
        <v>6</v>
      </c>
      <c r="E21" s="11">
        <f>IF(OR(B21=Datengrundlage!$A$1,'Eingabemaske - Daten'!C21=Datengrundlage!$B$1),0,1)</f>
        <v>1</v>
      </c>
      <c r="F21" s="11">
        <f>IF(OR(B21=Datengrundlage!$A$1,'Eingabemaske - Daten'!C21=Datengrundlage!$B$2),0,1)</f>
        <v>0</v>
      </c>
      <c r="G21" s="11">
        <f>IF(OR(B21=Datengrundlage!$A$1,'Eingabemaske - Daten'!C21=Datengrundlage!$B$3),0,1)</f>
        <v>1</v>
      </c>
      <c r="H21" s="11">
        <f>IF(OR(B21=Datengrundlage!$A$2,'Eingabemaske - Daten'!C21=Datengrundlage!$B$1),0,1)</f>
        <v>0</v>
      </c>
      <c r="I21" s="11">
        <f>IF(OR(B21=Datengrundlage!$A$2,'Eingabemaske - Daten'!C21=Datengrundlage!$B$2),0,1)</f>
        <v>0</v>
      </c>
      <c r="J21" s="11">
        <f>IF(OR(B21=Datengrundlage!$A$2,'Eingabemaske - Daten'!C21=Datengrundlage!$B$3),0,1)</f>
        <v>0</v>
      </c>
      <c r="K21" s="11">
        <f>IF(OR(B21=Datengrundlage!$A$3,'Eingabemaske - Daten'!C21=Datengrundlage!$B$1),0,1)</f>
        <v>1</v>
      </c>
      <c r="L21" s="11">
        <f>IF(OR(B21=Datengrundlage!$A$3,'Eingabemaske - Daten'!C21=Datengrundlage!$B$2),0,1)</f>
        <v>0</v>
      </c>
      <c r="M21" s="11">
        <f>IF(OR(B21=Datengrundlage!$A$3,'Eingabemaske - Daten'!C21=Datengrundlage!$B$3),0,1)</f>
        <v>1</v>
      </c>
      <c r="N21" s="11">
        <f>IF(OR(B21=Datengrundlage!$A$4,'Eingabemaske - Daten'!C21=Datengrundlage!$B$1),0,1)</f>
        <v>1</v>
      </c>
      <c r="O21" s="11">
        <v>0</v>
      </c>
      <c r="P21" s="11">
        <v>0</v>
      </c>
      <c r="Q21" s="11">
        <f>IF(OR(B21=Datengrundlage!$A$5,'Eingabemaske - Daten'!C21=Datengrundlage!$B$1),0,1)</f>
        <v>1</v>
      </c>
      <c r="R21" s="11">
        <f>IF(OR(B21=Datengrundlage!$A$5,'Eingabemaske - Daten'!C21=Datengrundlage!$B$2),0,1)</f>
        <v>0</v>
      </c>
      <c r="S21" s="11">
        <f>IF(OR(B21=Datengrundlage!$A$5,'Eingabemaske - Daten'!C21=Datengrundlage!$B$3),0,1)</f>
        <v>1</v>
      </c>
    </row>
    <row r="22" spans="1:19" ht="25" customHeight="1" x14ac:dyDescent="0.2">
      <c r="A22" s="71" t="s">
        <v>60</v>
      </c>
      <c r="B22" s="72" t="s">
        <v>4</v>
      </c>
      <c r="C22" s="73" t="s">
        <v>6</v>
      </c>
      <c r="E22" s="11">
        <f>IF(OR(B22=Datengrundlage!$A$1,'Eingabemaske - Daten'!C22=Datengrundlage!$B$1),0,1)</f>
        <v>1</v>
      </c>
      <c r="F22" s="11">
        <f>IF(OR(B22=Datengrundlage!$A$1,'Eingabemaske - Daten'!C22=Datengrundlage!$B$2),0,1)</f>
        <v>0</v>
      </c>
      <c r="G22" s="11">
        <f>IF(OR(B22=Datengrundlage!$A$1,'Eingabemaske - Daten'!C22=Datengrundlage!$B$3),0,1)</f>
        <v>1</v>
      </c>
      <c r="H22" s="11">
        <f>IF(OR(B22=Datengrundlage!$A$2,'Eingabemaske - Daten'!C22=Datengrundlage!$B$1),0,1)</f>
        <v>1</v>
      </c>
      <c r="I22" s="11">
        <f>IF(OR(B22=Datengrundlage!$A$2,'Eingabemaske - Daten'!C22=Datengrundlage!$B$2),0,1)</f>
        <v>0</v>
      </c>
      <c r="J22" s="11">
        <f>IF(OR(B22=Datengrundlage!$A$2,'Eingabemaske - Daten'!C22=Datengrundlage!$B$3),0,1)</f>
        <v>1</v>
      </c>
      <c r="K22" s="11">
        <f>IF(OR(B22=Datengrundlage!$A$3,'Eingabemaske - Daten'!C22=Datengrundlage!$B$1),0,1)</f>
        <v>0</v>
      </c>
      <c r="L22" s="11">
        <f>IF(OR(B22=Datengrundlage!$A$3,'Eingabemaske - Daten'!C22=Datengrundlage!$B$2),0,1)</f>
        <v>0</v>
      </c>
      <c r="M22" s="11">
        <f>IF(OR(B22=Datengrundlage!$A$3,'Eingabemaske - Daten'!C22=Datengrundlage!$B$3),0,1)</f>
        <v>0</v>
      </c>
      <c r="N22" s="11">
        <f>IF(OR(B22=Datengrundlage!$A$4,'Eingabemaske - Daten'!C22=Datengrundlage!$B$1),0,1)</f>
        <v>1</v>
      </c>
      <c r="O22" s="11">
        <v>0</v>
      </c>
      <c r="P22" s="11">
        <v>0</v>
      </c>
      <c r="Q22" s="11">
        <f>IF(OR(B22=Datengrundlage!$A$5,'Eingabemaske - Daten'!C22=Datengrundlage!$B$1),0,1)</f>
        <v>1</v>
      </c>
      <c r="R22" s="11">
        <f>IF(OR(B22=Datengrundlage!$A$5,'Eingabemaske - Daten'!C22=Datengrundlage!$B$2),0,1)</f>
        <v>0</v>
      </c>
      <c r="S22" s="11">
        <f>IF(OR(B22=Datengrundlage!$A$5,'Eingabemaske - Daten'!C22=Datengrundlage!$B$3),0,1)</f>
        <v>1</v>
      </c>
    </row>
    <row r="23" spans="1:19" ht="25" customHeight="1" x14ac:dyDescent="0.2">
      <c r="A23" s="71" t="s">
        <v>61</v>
      </c>
      <c r="B23" s="72" t="s">
        <v>4</v>
      </c>
      <c r="C23" s="73" t="s">
        <v>5</v>
      </c>
      <c r="E23" s="11">
        <f>IF(OR(B23=Datengrundlage!$A$1,'Eingabemaske - Daten'!C23=Datengrundlage!$B$1),0,1)</f>
        <v>0</v>
      </c>
      <c r="F23" s="11">
        <f>IF(OR(B23=Datengrundlage!$A$1,'Eingabemaske - Daten'!C23=Datengrundlage!$B$2),0,1)</f>
        <v>1</v>
      </c>
      <c r="G23" s="11">
        <f>IF(OR(B23=Datengrundlage!$A$1,'Eingabemaske - Daten'!C23=Datengrundlage!$B$3),0,1)</f>
        <v>1</v>
      </c>
      <c r="H23" s="11">
        <f>IF(OR(B23=Datengrundlage!$A$2,'Eingabemaske - Daten'!C23=Datengrundlage!$B$1),0,1)</f>
        <v>0</v>
      </c>
      <c r="I23" s="11">
        <f>IF(OR(B23=Datengrundlage!$A$2,'Eingabemaske - Daten'!C23=Datengrundlage!$B$2),0,1)</f>
        <v>1</v>
      </c>
      <c r="J23" s="11">
        <f>IF(OR(B23=Datengrundlage!$A$2,'Eingabemaske - Daten'!C23=Datengrundlage!$B$3),0,1)</f>
        <v>1</v>
      </c>
      <c r="K23" s="11">
        <f>IF(OR(B23=Datengrundlage!$A$3,'Eingabemaske - Daten'!C23=Datengrundlage!$B$1),0,1)</f>
        <v>0</v>
      </c>
      <c r="L23" s="11">
        <f>IF(OR(B23=Datengrundlage!$A$3,'Eingabemaske - Daten'!C23=Datengrundlage!$B$2),0,1)</f>
        <v>0</v>
      </c>
      <c r="M23" s="11">
        <f>IF(OR(B23=Datengrundlage!$A$3,'Eingabemaske - Daten'!C23=Datengrundlage!$B$3),0,1)</f>
        <v>0</v>
      </c>
      <c r="N23" s="11">
        <f>IF(OR(B23=Datengrundlage!$A$4,'Eingabemaske - Daten'!C23=Datengrundlage!$B$1),0,1)</f>
        <v>0</v>
      </c>
      <c r="O23" s="11">
        <v>0</v>
      </c>
      <c r="P23" s="11">
        <v>0</v>
      </c>
      <c r="Q23" s="11">
        <f>IF(OR(B23=Datengrundlage!$A$5,'Eingabemaske - Daten'!C23=Datengrundlage!$B$1),0,1)</f>
        <v>0</v>
      </c>
      <c r="R23" s="11">
        <f>IF(OR(B23=Datengrundlage!$A$5,'Eingabemaske - Daten'!C23=Datengrundlage!$B$2),0,1)</f>
        <v>1</v>
      </c>
      <c r="S23" s="11">
        <f>IF(OR(B23=Datengrundlage!$A$5,'Eingabemaske - Daten'!C23=Datengrundlage!$B$3),0,1)</f>
        <v>1</v>
      </c>
    </row>
    <row r="24" spans="1:19" ht="25" customHeight="1" x14ac:dyDescent="0.2">
      <c r="A24" s="71" t="s">
        <v>62</v>
      </c>
      <c r="B24" s="72" t="s">
        <v>34</v>
      </c>
      <c r="C24" s="73" t="s">
        <v>5</v>
      </c>
      <c r="E24" s="11">
        <f>IF(OR(B24=Datengrundlage!$A$1,'Eingabemaske - Daten'!C24=Datengrundlage!$B$1),0,1)</f>
        <v>0</v>
      </c>
      <c r="F24" s="11">
        <f>IF(OR(B24=Datengrundlage!$A$1,'Eingabemaske - Daten'!C24=Datengrundlage!$B$2),0,1)</f>
        <v>0</v>
      </c>
      <c r="G24" s="11">
        <f>IF(OR(B24=Datengrundlage!$A$1,'Eingabemaske - Daten'!C24=Datengrundlage!$B$3),0,1)</f>
        <v>0</v>
      </c>
      <c r="H24" s="11">
        <f>IF(OR(B24=Datengrundlage!$A$2,'Eingabemaske - Daten'!C24=Datengrundlage!$B$1),0,1)</f>
        <v>0</v>
      </c>
      <c r="I24" s="11">
        <f>IF(OR(B24=Datengrundlage!$A$2,'Eingabemaske - Daten'!C24=Datengrundlage!$B$2),0,1)</f>
        <v>1</v>
      </c>
      <c r="J24" s="11">
        <f>IF(OR(B24=Datengrundlage!$A$2,'Eingabemaske - Daten'!C24=Datengrundlage!$B$3),0,1)</f>
        <v>1</v>
      </c>
      <c r="K24" s="11">
        <f>IF(OR(B24=Datengrundlage!$A$3,'Eingabemaske - Daten'!C24=Datengrundlage!$B$1),0,1)</f>
        <v>0</v>
      </c>
      <c r="L24" s="11">
        <f>IF(OR(B24=Datengrundlage!$A$3,'Eingabemaske - Daten'!C24=Datengrundlage!$B$2),0,1)</f>
        <v>1</v>
      </c>
      <c r="M24" s="11">
        <f>IF(OR(B24=Datengrundlage!$A$3,'Eingabemaske - Daten'!C24=Datengrundlage!$B$3),0,1)</f>
        <v>1</v>
      </c>
      <c r="N24" s="11">
        <f>IF(OR(B24=Datengrundlage!$A$4,'Eingabemaske - Daten'!C24=Datengrundlage!$B$1),0,1)</f>
        <v>0</v>
      </c>
      <c r="O24" s="11">
        <v>0</v>
      </c>
      <c r="P24" s="11">
        <v>0</v>
      </c>
      <c r="Q24" s="11">
        <f>IF(OR(B24=Datengrundlage!$A$5,'Eingabemaske - Daten'!C24=Datengrundlage!$B$1),0,1)</f>
        <v>0</v>
      </c>
      <c r="R24" s="11">
        <f>IF(OR(B24=Datengrundlage!$A$5,'Eingabemaske - Daten'!C24=Datengrundlage!$B$2),0,1)</f>
        <v>1</v>
      </c>
      <c r="S24" s="11">
        <f>IF(OR(B24=Datengrundlage!$A$5,'Eingabemaske - Daten'!C24=Datengrundlage!$B$3),0,1)</f>
        <v>1</v>
      </c>
    </row>
    <row r="25" spans="1:19" ht="25" customHeight="1" x14ac:dyDescent="0.2">
      <c r="A25" s="71" t="s">
        <v>63</v>
      </c>
      <c r="B25" s="72" t="s">
        <v>3</v>
      </c>
      <c r="C25" s="73" t="s">
        <v>7</v>
      </c>
      <c r="E25" s="11">
        <f>IF(OR(B25=Datengrundlage!$A$1,'Eingabemaske - Daten'!C25=Datengrundlage!$B$1),0,1)</f>
        <v>1</v>
      </c>
      <c r="F25" s="11">
        <f>IF(OR(B25=Datengrundlage!$A$1,'Eingabemaske - Daten'!C25=Datengrundlage!$B$2),0,1)</f>
        <v>1</v>
      </c>
      <c r="G25" s="11">
        <f>IF(OR(B25=Datengrundlage!$A$1,'Eingabemaske - Daten'!C25=Datengrundlage!$B$3),0,1)</f>
        <v>0</v>
      </c>
      <c r="H25" s="11">
        <f>IF(OR(B25=Datengrundlage!$A$2,'Eingabemaske - Daten'!C25=Datengrundlage!$B$1),0,1)</f>
        <v>0</v>
      </c>
      <c r="I25" s="11">
        <f>IF(OR(B25=Datengrundlage!$A$2,'Eingabemaske - Daten'!C25=Datengrundlage!$B$2),0,1)</f>
        <v>0</v>
      </c>
      <c r="J25" s="11">
        <f>IF(OR(B25=Datengrundlage!$A$2,'Eingabemaske - Daten'!C25=Datengrundlage!$B$3),0,1)</f>
        <v>0</v>
      </c>
      <c r="K25" s="11">
        <f>IF(OR(B25=Datengrundlage!$A$3,'Eingabemaske - Daten'!C25=Datengrundlage!$B$1),0,1)</f>
        <v>1</v>
      </c>
      <c r="L25" s="11">
        <f>IF(OR(B25=Datengrundlage!$A$3,'Eingabemaske - Daten'!C25=Datengrundlage!$B$2),0,1)</f>
        <v>1</v>
      </c>
      <c r="M25" s="11">
        <f>IF(OR(B25=Datengrundlage!$A$3,'Eingabemaske - Daten'!C25=Datengrundlage!$B$3),0,1)</f>
        <v>0</v>
      </c>
      <c r="N25" s="11">
        <f>IF(OR(B25=Datengrundlage!$A$4,'Eingabemaske - Daten'!C25=Datengrundlage!$B$1),0,1)</f>
        <v>1</v>
      </c>
      <c r="O25" s="11">
        <v>0</v>
      </c>
      <c r="P25" s="11">
        <v>0</v>
      </c>
      <c r="Q25" s="11">
        <f>IF(OR(B25=Datengrundlage!$A$5,'Eingabemaske - Daten'!C25=Datengrundlage!$B$1),0,1)</f>
        <v>1</v>
      </c>
      <c r="R25" s="11">
        <f>IF(OR(B25=Datengrundlage!$A$5,'Eingabemaske - Daten'!C25=Datengrundlage!$B$2),0,1)</f>
        <v>1</v>
      </c>
      <c r="S25" s="11">
        <f>IF(OR(B25=Datengrundlage!$A$5,'Eingabemaske - Daten'!C25=Datengrundlage!$B$3),0,1)</f>
        <v>0</v>
      </c>
    </row>
    <row r="26" spans="1:19" ht="25" customHeight="1" x14ac:dyDescent="0.2">
      <c r="A26" s="71" t="s">
        <v>64</v>
      </c>
      <c r="B26" s="72" t="s">
        <v>4</v>
      </c>
      <c r="C26" s="73" t="s">
        <v>7</v>
      </c>
      <c r="E26" s="11">
        <f>IF(OR(B26=Datengrundlage!$A$1,'Eingabemaske - Daten'!C26=Datengrundlage!$B$1),0,1)</f>
        <v>1</v>
      </c>
      <c r="F26" s="11">
        <f>IF(OR(B26=Datengrundlage!$A$1,'Eingabemaske - Daten'!C26=Datengrundlage!$B$2),0,1)</f>
        <v>1</v>
      </c>
      <c r="G26" s="11">
        <f>IF(OR(B26=Datengrundlage!$A$1,'Eingabemaske - Daten'!C26=Datengrundlage!$B$3),0,1)</f>
        <v>0</v>
      </c>
      <c r="H26" s="11">
        <f>IF(OR(B26=Datengrundlage!$A$2,'Eingabemaske - Daten'!C26=Datengrundlage!$B$1),0,1)</f>
        <v>1</v>
      </c>
      <c r="I26" s="11">
        <f>IF(OR(B26=Datengrundlage!$A$2,'Eingabemaske - Daten'!C26=Datengrundlage!$B$2),0,1)</f>
        <v>1</v>
      </c>
      <c r="J26" s="11">
        <f>IF(OR(B26=Datengrundlage!$A$2,'Eingabemaske - Daten'!C26=Datengrundlage!$B$3),0,1)</f>
        <v>0</v>
      </c>
      <c r="K26" s="11">
        <f>IF(OR(B26=Datengrundlage!$A$3,'Eingabemaske - Daten'!C26=Datengrundlage!$B$1),0,1)</f>
        <v>0</v>
      </c>
      <c r="L26" s="11">
        <f>IF(OR(B26=Datengrundlage!$A$3,'Eingabemaske - Daten'!C26=Datengrundlage!$B$2),0,1)</f>
        <v>0</v>
      </c>
      <c r="M26" s="11">
        <f>IF(OR(B26=Datengrundlage!$A$3,'Eingabemaske - Daten'!C26=Datengrundlage!$B$3),0,1)</f>
        <v>0</v>
      </c>
      <c r="N26" s="11">
        <f>IF(OR(B26=Datengrundlage!$A$4,'Eingabemaske - Daten'!C26=Datengrundlage!$B$1),0,1)</f>
        <v>1</v>
      </c>
      <c r="O26" s="11">
        <v>0</v>
      </c>
      <c r="P26" s="11">
        <v>0</v>
      </c>
      <c r="Q26" s="11">
        <f>IF(OR(B26=Datengrundlage!$A$5,'Eingabemaske - Daten'!C26=Datengrundlage!$B$1),0,1)</f>
        <v>1</v>
      </c>
      <c r="R26" s="11">
        <f>IF(OR(B26=Datengrundlage!$A$5,'Eingabemaske - Daten'!C26=Datengrundlage!$B$2),0,1)</f>
        <v>1</v>
      </c>
      <c r="S26" s="11">
        <f>IF(OR(B26=Datengrundlage!$A$5,'Eingabemaske - Daten'!C26=Datengrundlage!$B$3),0,1)</f>
        <v>0</v>
      </c>
    </row>
    <row r="27" spans="1:19" ht="25" customHeight="1" x14ac:dyDescent="0.2">
      <c r="A27" s="71"/>
      <c r="B27" s="72"/>
      <c r="C27" s="73"/>
      <c r="E27" s="11">
        <f>IF(OR(B27=Datengrundlage!$A$1,'Eingabemaske - Daten'!C27=Datengrundlage!$B$1),0,1)</f>
        <v>1</v>
      </c>
      <c r="F27" s="11">
        <f>IF(OR(B27=Datengrundlage!$A$1,'Eingabemaske - Daten'!C27=Datengrundlage!$B$2),0,1)</f>
        <v>1</v>
      </c>
      <c r="G27" s="11">
        <f>IF(OR(B27=Datengrundlage!$A$1,'Eingabemaske - Daten'!C27=Datengrundlage!$B$3),0,1)</f>
        <v>1</v>
      </c>
      <c r="H27" s="11">
        <f>IF(OR(B27=Datengrundlage!$A$2,'Eingabemaske - Daten'!C27=Datengrundlage!$B$1),0,1)</f>
        <v>1</v>
      </c>
      <c r="I27" s="11">
        <f>IF(OR(B27=Datengrundlage!$A$2,'Eingabemaske - Daten'!C27=Datengrundlage!$B$2),0,1)</f>
        <v>1</v>
      </c>
      <c r="J27" s="11">
        <f>IF(OR(B27=Datengrundlage!$A$2,'Eingabemaske - Daten'!C27=Datengrundlage!$B$3),0,1)</f>
        <v>1</v>
      </c>
      <c r="K27" s="11">
        <f>IF(OR(B27=Datengrundlage!$A$3,'Eingabemaske - Daten'!C27=Datengrundlage!$B$1),0,1)</f>
        <v>1</v>
      </c>
      <c r="L27" s="11">
        <f>IF(OR(B27=Datengrundlage!$A$3,'Eingabemaske - Daten'!C27=Datengrundlage!$B$2),0,1)</f>
        <v>1</v>
      </c>
      <c r="M27" s="11">
        <f>IF(OR(B27=Datengrundlage!$A$3,'Eingabemaske - Daten'!C27=Datengrundlage!$B$3),0,1)</f>
        <v>1</v>
      </c>
      <c r="N27" s="11">
        <f>IF(OR(B27=Datengrundlage!$A$4,'Eingabemaske - Daten'!C27=Datengrundlage!$B$1),0,1)</f>
        <v>0</v>
      </c>
      <c r="O27" s="11">
        <v>0</v>
      </c>
      <c r="P27" s="11">
        <v>0</v>
      </c>
      <c r="Q27" s="11">
        <f>IF(OR(B27=Datengrundlage!$A$5,'Eingabemaske - Daten'!C27=Datengrundlage!$B$1),0,1)</f>
        <v>0</v>
      </c>
      <c r="R27" s="11">
        <f>IF(OR(B27=Datengrundlage!$A$5,'Eingabemaske - Daten'!C27=Datengrundlage!$B$2),0,1)</f>
        <v>0</v>
      </c>
      <c r="S27" s="11">
        <f>IF(OR(B27=Datengrundlage!$A$5,'Eingabemaske - Daten'!C27=Datengrundlage!$B$3),0,1)</f>
        <v>0</v>
      </c>
    </row>
    <row r="28" spans="1:19" ht="25" customHeight="1" x14ac:dyDescent="0.2">
      <c r="A28" s="71"/>
      <c r="B28" s="72"/>
      <c r="C28" s="73"/>
      <c r="E28" s="11">
        <f>IF(OR(B28=Datengrundlage!$A$1,'Eingabemaske - Daten'!C28=Datengrundlage!$B$1),0,1)</f>
        <v>1</v>
      </c>
      <c r="F28" s="11">
        <f>IF(OR(B28=Datengrundlage!$A$1,'Eingabemaske - Daten'!C28=Datengrundlage!$B$2),0,1)</f>
        <v>1</v>
      </c>
      <c r="G28" s="11">
        <f>IF(OR(B28=Datengrundlage!$A$1,'Eingabemaske - Daten'!C28=Datengrundlage!$B$3),0,1)</f>
        <v>1</v>
      </c>
      <c r="H28" s="11">
        <f>IF(OR(B28=Datengrundlage!$A$2,'Eingabemaske - Daten'!C28=Datengrundlage!$B$1),0,1)</f>
        <v>1</v>
      </c>
      <c r="I28" s="11">
        <f>IF(OR(B28=Datengrundlage!$A$2,'Eingabemaske - Daten'!C28=Datengrundlage!$B$2),0,1)</f>
        <v>1</v>
      </c>
      <c r="J28" s="11">
        <f>IF(OR(B28=Datengrundlage!$A$2,'Eingabemaske - Daten'!C28=Datengrundlage!$B$3),0,1)</f>
        <v>1</v>
      </c>
      <c r="K28" s="11">
        <f>IF(OR(B28=Datengrundlage!$A$3,'Eingabemaske - Daten'!C28=Datengrundlage!$B$1),0,1)</f>
        <v>1</v>
      </c>
      <c r="L28" s="11">
        <f>IF(OR(B28=Datengrundlage!$A$3,'Eingabemaske - Daten'!C28=Datengrundlage!$B$2),0,1)</f>
        <v>1</v>
      </c>
      <c r="M28" s="11">
        <f>IF(OR(B28=Datengrundlage!$A$3,'Eingabemaske - Daten'!C28=Datengrundlage!$B$3),0,1)</f>
        <v>1</v>
      </c>
      <c r="N28" s="11">
        <f>IF(OR(B28=Datengrundlage!$A$4,'Eingabemaske - Daten'!C28=Datengrundlage!$B$1),0,1)</f>
        <v>0</v>
      </c>
      <c r="O28" s="11">
        <v>0</v>
      </c>
      <c r="P28" s="11">
        <v>0</v>
      </c>
      <c r="Q28" s="11">
        <f>IF(OR(B28=Datengrundlage!$A$5,'Eingabemaske - Daten'!C28=Datengrundlage!$B$1),0,1)</f>
        <v>0</v>
      </c>
      <c r="R28" s="11">
        <f>IF(OR(B28=Datengrundlage!$A$5,'Eingabemaske - Daten'!C28=Datengrundlage!$B$2),0,1)</f>
        <v>0</v>
      </c>
      <c r="S28" s="11">
        <f>IF(OR(B28=Datengrundlage!$A$5,'Eingabemaske - Daten'!C28=Datengrundlage!$B$3),0,1)</f>
        <v>0</v>
      </c>
    </row>
    <row r="29" spans="1:19" ht="25" customHeight="1" x14ac:dyDescent="0.2">
      <c r="A29" s="71"/>
      <c r="B29" s="72"/>
      <c r="C29" s="73"/>
      <c r="E29" s="11">
        <f>IF(OR(B29=Datengrundlage!$A$1,'Eingabemaske - Daten'!C29=Datengrundlage!$B$1),0,1)</f>
        <v>1</v>
      </c>
      <c r="F29" s="11">
        <f>IF(OR(B29=Datengrundlage!$A$1,'Eingabemaske - Daten'!C29=Datengrundlage!$B$2),0,1)</f>
        <v>1</v>
      </c>
      <c r="G29" s="11">
        <f>IF(OR(B29=Datengrundlage!$A$1,'Eingabemaske - Daten'!C29=Datengrundlage!$B$3),0,1)</f>
        <v>1</v>
      </c>
      <c r="H29" s="11">
        <f>IF(OR(B29=Datengrundlage!$A$2,'Eingabemaske - Daten'!C29=Datengrundlage!$B$1),0,1)</f>
        <v>1</v>
      </c>
      <c r="I29" s="11">
        <f>IF(OR(B29=Datengrundlage!$A$2,'Eingabemaske - Daten'!C29=Datengrundlage!$B$2),0,1)</f>
        <v>1</v>
      </c>
      <c r="J29" s="11">
        <f>IF(OR(B29=Datengrundlage!$A$2,'Eingabemaske - Daten'!C29=Datengrundlage!$B$3),0,1)</f>
        <v>1</v>
      </c>
      <c r="K29" s="11">
        <f>IF(OR(B29=Datengrundlage!$A$3,'Eingabemaske - Daten'!C29=Datengrundlage!$B$1),0,1)</f>
        <v>1</v>
      </c>
      <c r="L29" s="11">
        <f>IF(OR(B29=Datengrundlage!$A$3,'Eingabemaske - Daten'!C29=Datengrundlage!$B$2),0,1)</f>
        <v>1</v>
      </c>
      <c r="M29" s="11">
        <f>IF(OR(B29=Datengrundlage!$A$3,'Eingabemaske - Daten'!C29=Datengrundlage!$B$3),0,1)</f>
        <v>1</v>
      </c>
      <c r="N29" s="11">
        <f>IF(OR(B29=Datengrundlage!$A$4,'Eingabemaske - Daten'!C29=Datengrundlage!$B$1),0,1)</f>
        <v>0</v>
      </c>
      <c r="O29" s="11">
        <v>0</v>
      </c>
      <c r="P29" s="11">
        <v>0</v>
      </c>
      <c r="Q29" s="11">
        <f>IF(OR(B29=Datengrundlage!$A$5,'Eingabemaske - Daten'!C29=Datengrundlage!$B$1),0,1)</f>
        <v>0</v>
      </c>
      <c r="R29" s="11">
        <f>IF(OR(B29=Datengrundlage!$A$5,'Eingabemaske - Daten'!C29=Datengrundlage!$B$2),0,1)</f>
        <v>0</v>
      </c>
      <c r="S29" s="11">
        <f>IF(OR(B29=Datengrundlage!$A$5,'Eingabemaske - Daten'!C29=Datengrundlage!$B$3),0,1)</f>
        <v>0</v>
      </c>
    </row>
    <row r="30" spans="1:19" ht="25" customHeight="1" x14ac:dyDescent="0.2">
      <c r="A30" s="71"/>
      <c r="B30" s="72"/>
      <c r="C30" s="73"/>
      <c r="E30" s="11">
        <f>IF(OR(B30=Datengrundlage!$A$1,'Eingabemaske - Daten'!C30=Datengrundlage!$B$1),0,1)</f>
        <v>1</v>
      </c>
      <c r="F30" s="11">
        <f>IF(OR(B30=Datengrundlage!$A$1,'Eingabemaske - Daten'!C30=Datengrundlage!$B$2),0,1)</f>
        <v>1</v>
      </c>
      <c r="G30" s="11">
        <f>IF(OR(B30=Datengrundlage!$A$1,'Eingabemaske - Daten'!C30=Datengrundlage!$B$3),0,1)</f>
        <v>1</v>
      </c>
      <c r="H30" s="11">
        <f>IF(OR(B30=Datengrundlage!$A$2,'Eingabemaske - Daten'!C30=Datengrundlage!$B$1),0,1)</f>
        <v>1</v>
      </c>
      <c r="I30" s="11">
        <f>IF(OR(B30=Datengrundlage!$A$2,'Eingabemaske - Daten'!C30=Datengrundlage!$B$2),0,1)</f>
        <v>1</v>
      </c>
      <c r="J30" s="11">
        <f>IF(OR(B30=Datengrundlage!$A$2,'Eingabemaske - Daten'!C30=Datengrundlage!$B$3),0,1)</f>
        <v>1</v>
      </c>
      <c r="K30" s="11">
        <f>IF(OR(B30=Datengrundlage!$A$3,'Eingabemaske - Daten'!C30=Datengrundlage!$B$1),0,1)</f>
        <v>1</v>
      </c>
      <c r="L30" s="11">
        <f>IF(OR(B30=Datengrundlage!$A$3,'Eingabemaske - Daten'!C30=Datengrundlage!$B$2),0,1)</f>
        <v>1</v>
      </c>
      <c r="M30" s="11">
        <f>IF(OR(B30=Datengrundlage!$A$3,'Eingabemaske - Daten'!C30=Datengrundlage!$B$3),0,1)</f>
        <v>1</v>
      </c>
      <c r="N30" s="11">
        <f>IF(OR(B30=Datengrundlage!$A$4,'Eingabemaske - Daten'!C30=Datengrundlage!$B$1),0,1)</f>
        <v>0</v>
      </c>
      <c r="O30" s="11">
        <v>0</v>
      </c>
      <c r="P30" s="11">
        <v>0</v>
      </c>
      <c r="Q30" s="11">
        <f>IF(OR(B30=Datengrundlage!$A$5,'Eingabemaske - Daten'!C30=Datengrundlage!$B$1),0,1)</f>
        <v>0</v>
      </c>
      <c r="R30" s="11">
        <f>IF(OR(B30=Datengrundlage!$A$5,'Eingabemaske - Daten'!C30=Datengrundlage!$B$2),0,1)</f>
        <v>0</v>
      </c>
      <c r="S30" s="11">
        <f>IF(OR(B30=Datengrundlage!$A$5,'Eingabemaske - Daten'!C30=Datengrundlage!$B$3),0,1)</f>
        <v>0</v>
      </c>
    </row>
    <row r="31" spans="1:19" ht="25" customHeight="1" x14ac:dyDescent="0.2">
      <c r="A31" s="71"/>
      <c r="B31" s="72"/>
      <c r="C31" s="73"/>
      <c r="E31" s="11">
        <f>IF(OR(B31=Datengrundlage!$A$1,'Eingabemaske - Daten'!C31=Datengrundlage!$B$1),0,1)</f>
        <v>1</v>
      </c>
      <c r="F31" s="11">
        <f>IF(OR(B31=Datengrundlage!$A$1,'Eingabemaske - Daten'!C31=Datengrundlage!$B$2),0,1)</f>
        <v>1</v>
      </c>
      <c r="G31" s="11">
        <f>IF(OR(B31=Datengrundlage!$A$1,'Eingabemaske - Daten'!C31=Datengrundlage!$B$3),0,1)</f>
        <v>1</v>
      </c>
      <c r="H31" s="11">
        <f>IF(OR(B31=Datengrundlage!$A$2,'Eingabemaske - Daten'!C31=Datengrundlage!$B$1),0,1)</f>
        <v>1</v>
      </c>
      <c r="I31" s="11">
        <f>IF(OR(B31=Datengrundlage!$A$2,'Eingabemaske - Daten'!C31=Datengrundlage!$B$2),0,1)</f>
        <v>1</v>
      </c>
      <c r="J31" s="11">
        <f>IF(OR(B31=Datengrundlage!$A$2,'Eingabemaske - Daten'!C31=Datengrundlage!$B$3),0,1)</f>
        <v>1</v>
      </c>
      <c r="K31" s="11">
        <f>IF(OR(B31=Datengrundlage!$A$3,'Eingabemaske - Daten'!C31=Datengrundlage!$B$1),0,1)</f>
        <v>1</v>
      </c>
      <c r="L31" s="11">
        <f>IF(OR(B31=Datengrundlage!$A$3,'Eingabemaske - Daten'!C31=Datengrundlage!$B$2),0,1)</f>
        <v>1</v>
      </c>
      <c r="M31" s="11">
        <f>IF(OR(B31=Datengrundlage!$A$3,'Eingabemaske - Daten'!C31=Datengrundlage!$B$3),0,1)</f>
        <v>1</v>
      </c>
      <c r="N31" s="11">
        <f>IF(OR(B31=Datengrundlage!$A$4,'Eingabemaske - Daten'!C31=Datengrundlage!$B$1),0,1)</f>
        <v>0</v>
      </c>
      <c r="O31" s="11">
        <v>0</v>
      </c>
      <c r="P31" s="11">
        <v>0</v>
      </c>
      <c r="Q31" s="11">
        <f>IF(OR(B31=Datengrundlage!$A$5,'Eingabemaske - Daten'!C31=Datengrundlage!$B$1),0,1)</f>
        <v>0</v>
      </c>
      <c r="R31" s="11">
        <f>IF(OR(B31=Datengrundlage!$A$5,'Eingabemaske - Daten'!C31=Datengrundlage!$B$2),0,1)</f>
        <v>0</v>
      </c>
      <c r="S31" s="11">
        <f>IF(OR(B31=Datengrundlage!$A$5,'Eingabemaske - Daten'!C31=Datengrundlage!$B$3),0,1)</f>
        <v>0</v>
      </c>
    </row>
    <row r="32" spans="1:19" ht="25" customHeight="1" x14ac:dyDescent="0.2">
      <c r="A32" s="71"/>
      <c r="B32" s="72"/>
      <c r="C32" s="73"/>
      <c r="E32" s="11">
        <f>IF(OR(B32=Datengrundlage!$A$1,'Eingabemaske - Daten'!C32=Datengrundlage!$B$1),0,1)</f>
        <v>1</v>
      </c>
      <c r="F32" s="11">
        <f>IF(OR(B32=Datengrundlage!$A$1,'Eingabemaske - Daten'!C32=Datengrundlage!$B$2),0,1)</f>
        <v>1</v>
      </c>
      <c r="G32" s="11">
        <f>IF(OR(B32=Datengrundlage!$A$1,'Eingabemaske - Daten'!C32=Datengrundlage!$B$3),0,1)</f>
        <v>1</v>
      </c>
      <c r="H32" s="11">
        <f>IF(OR(B32=Datengrundlage!$A$2,'Eingabemaske - Daten'!C32=Datengrundlage!$B$1),0,1)</f>
        <v>1</v>
      </c>
      <c r="I32" s="11">
        <f>IF(OR(B32=Datengrundlage!$A$2,'Eingabemaske - Daten'!C32=Datengrundlage!$B$2),0,1)</f>
        <v>1</v>
      </c>
      <c r="J32" s="11">
        <f>IF(OR(B32=Datengrundlage!$A$2,'Eingabemaske - Daten'!C32=Datengrundlage!$B$3),0,1)</f>
        <v>1</v>
      </c>
      <c r="K32" s="11">
        <f>IF(OR(B32=Datengrundlage!$A$3,'Eingabemaske - Daten'!C32=Datengrundlage!$B$1),0,1)</f>
        <v>1</v>
      </c>
      <c r="L32" s="11">
        <f>IF(OR(B32=Datengrundlage!$A$3,'Eingabemaske - Daten'!C32=Datengrundlage!$B$2),0,1)</f>
        <v>1</v>
      </c>
      <c r="M32" s="11">
        <f>IF(OR(B32=Datengrundlage!$A$3,'Eingabemaske - Daten'!C32=Datengrundlage!$B$3),0,1)</f>
        <v>1</v>
      </c>
      <c r="N32" s="11">
        <f>IF(OR(B32=Datengrundlage!$A$4,'Eingabemaske - Daten'!C32=Datengrundlage!$B$1),0,1)</f>
        <v>0</v>
      </c>
      <c r="O32" s="11">
        <v>0</v>
      </c>
      <c r="P32" s="11">
        <v>0</v>
      </c>
      <c r="Q32" s="11">
        <f>IF(OR(B32=Datengrundlage!$A$5,'Eingabemaske - Daten'!C32=Datengrundlage!$B$1),0,1)</f>
        <v>0</v>
      </c>
      <c r="R32" s="11">
        <f>IF(OR(B32=Datengrundlage!$A$5,'Eingabemaske - Daten'!C32=Datengrundlage!$B$2),0,1)</f>
        <v>0</v>
      </c>
      <c r="S32" s="11">
        <f>IF(OR(B32=Datengrundlage!$A$5,'Eingabemaske - Daten'!C32=Datengrundlage!$B$3),0,1)</f>
        <v>0</v>
      </c>
    </row>
    <row r="33" spans="1:19" ht="25" customHeight="1" x14ac:dyDescent="0.2">
      <c r="A33" s="71"/>
      <c r="B33" s="72"/>
      <c r="C33" s="73"/>
      <c r="E33" s="11">
        <f>IF(OR(B33=Datengrundlage!$A$1,'Eingabemaske - Daten'!C33=Datengrundlage!$B$1),0,1)</f>
        <v>1</v>
      </c>
      <c r="F33" s="11">
        <f>IF(OR(B33=Datengrundlage!$A$1,'Eingabemaske - Daten'!C33=Datengrundlage!$B$2),0,1)</f>
        <v>1</v>
      </c>
      <c r="G33" s="11">
        <f>IF(OR(B33=Datengrundlage!$A$1,'Eingabemaske - Daten'!C33=Datengrundlage!$B$3),0,1)</f>
        <v>1</v>
      </c>
      <c r="H33" s="11">
        <f>IF(OR(B33=Datengrundlage!$A$2,'Eingabemaske - Daten'!C33=Datengrundlage!$B$1),0,1)</f>
        <v>1</v>
      </c>
      <c r="I33" s="11">
        <f>IF(OR(B33=Datengrundlage!$A$2,'Eingabemaske - Daten'!C33=Datengrundlage!$B$2),0,1)</f>
        <v>1</v>
      </c>
      <c r="J33" s="11">
        <f>IF(OR(B33=Datengrundlage!$A$2,'Eingabemaske - Daten'!C33=Datengrundlage!$B$3),0,1)</f>
        <v>1</v>
      </c>
      <c r="K33" s="11">
        <f>IF(OR(B33=Datengrundlage!$A$3,'Eingabemaske - Daten'!C33=Datengrundlage!$B$1),0,1)</f>
        <v>1</v>
      </c>
      <c r="L33" s="11">
        <f>IF(OR(B33=Datengrundlage!$A$3,'Eingabemaske - Daten'!C33=Datengrundlage!$B$2),0,1)</f>
        <v>1</v>
      </c>
      <c r="M33" s="11">
        <f>IF(OR(B33=Datengrundlage!$A$3,'Eingabemaske - Daten'!C33=Datengrundlage!$B$3),0,1)</f>
        <v>1</v>
      </c>
      <c r="N33" s="11">
        <f>IF(OR(B33=Datengrundlage!$A$4,'Eingabemaske - Daten'!C33=Datengrundlage!$B$1),0,1)</f>
        <v>0</v>
      </c>
      <c r="O33" s="11">
        <v>0</v>
      </c>
      <c r="P33" s="11">
        <v>0</v>
      </c>
      <c r="Q33" s="11">
        <f>IF(OR(B33=Datengrundlage!$A$5,'Eingabemaske - Daten'!C33=Datengrundlage!$B$1),0,1)</f>
        <v>0</v>
      </c>
      <c r="R33" s="11">
        <f>IF(OR(B33=Datengrundlage!$A$5,'Eingabemaske - Daten'!C33=Datengrundlage!$B$2),0,1)</f>
        <v>0</v>
      </c>
      <c r="S33" s="11">
        <f>IF(OR(B33=Datengrundlage!$A$5,'Eingabemaske - Daten'!C33=Datengrundlage!$B$3),0,1)</f>
        <v>0</v>
      </c>
    </row>
    <row r="34" spans="1:19" ht="25" customHeight="1" x14ac:dyDescent="0.2">
      <c r="A34" s="71"/>
      <c r="B34" s="72"/>
      <c r="C34" s="73"/>
      <c r="E34" s="11">
        <f>IF(OR(B34=Datengrundlage!$A$1,'Eingabemaske - Daten'!C34=Datengrundlage!$B$1),0,1)</f>
        <v>1</v>
      </c>
      <c r="F34" s="11">
        <f>IF(OR(B34=Datengrundlage!$A$1,'Eingabemaske - Daten'!C34=Datengrundlage!$B$2),0,1)</f>
        <v>1</v>
      </c>
      <c r="G34" s="11">
        <f>IF(OR(B34=Datengrundlage!$A$1,'Eingabemaske - Daten'!C34=Datengrundlage!$B$3),0,1)</f>
        <v>1</v>
      </c>
      <c r="H34" s="11">
        <f>IF(OR(B34=Datengrundlage!$A$2,'Eingabemaske - Daten'!C34=Datengrundlage!$B$1),0,1)</f>
        <v>1</v>
      </c>
      <c r="I34" s="11">
        <f>IF(OR(B34=Datengrundlage!$A$2,'Eingabemaske - Daten'!C34=Datengrundlage!$B$2),0,1)</f>
        <v>1</v>
      </c>
      <c r="J34" s="11">
        <f>IF(OR(B34=Datengrundlage!$A$2,'Eingabemaske - Daten'!C34=Datengrundlage!$B$3),0,1)</f>
        <v>1</v>
      </c>
      <c r="K34" s="11">
        <f>IF(OR(B34=Datengrundlage!$A$3,'Eingabemaske - Daten'!C34=Datengrundlage!$B$1),0,1)</f>
        <v>1</v>
      </c>
      <c r="L34" s="11">
        <f>IF(OR(B34=Datengrundlage!$A$3,'Eingabemaske - Daten'!C34=Datengrundlage!$B$2),0,1)</f>
        <v>1</v>
      </c>
      <c r="M34" s="11">
        <f>IF(OR(B34=Datengrundlage!$A$3,'Eingabemaske - Daten'!C34=Datengrundlage!$B$3),0,1)</f>
        <v>1</v>
      </c>
      <c r="N34" s="11">
        <f>IF(OR(B34=Datengrundlage!$A$4,'Eingabemaske - Daten'!C34=Datengrundlage!$B$1),0,1)</f>
        <v>0</v>
      </c>
      <c r="O34" s="11">
        <v>0</v>
      </c>
      <c r="P34" s="11">
        <v>0</v>
      </c>
      <c r="Q34" s="11">
        <f>IF(OR(B34=Datengrundlage!$A$5,'Eingabemaske - Daten'!C34=Datengrundlage!$B$1),0,1)</f>
        <v>0</v>
      </c>
      <c r="R34" s="11">
        <f>IF(OR(B34=Datengrundlage!$A$5,'Eingabemaske - Daten'!C34=Datengrundlage!$B$2),0,1)</f>
        <v>0</v>
      </c>
      <c r="S34" s="11">
        <f>IF(OR(B34=Datengrundlage!$A$5,'Eingabemaske - Daten'!C34=Datengrundlage!$B$3),0,1)</f>
        <v>0</v>
      </c>
    </row>
    <row r="35" spans="1:19" ht="25" customHeight="1" x14ac:dyDescent="0.2">
      <c r="A35" s="71"/>
      <c r="B35" s="72"/>
      <c r="C35" s="73"/>
      <c r="E35" s="11">
        <f>IF(OR(B35=Datengrundlage!$A$1,'Eingabemaske - Daten'!C35=Datengrundlage!$B$1),0,1)</f>
        <v>1</v>
      </c>
      <c r="F35" s="11">
        <f>IF(OR(B35=Datengrundlage!$A$1,'Eingabemaske - Daten'!C35=Datengrundlage!$B$2),0,1)</f>
        <v>1</v>
      </c>
      <c r="G35" s="11">
        <f>IF(OR(B35=Datengrundlage!$A$1,'Eingabemaske - Daten'!C35=Datengrundlage!$B$3),0,1)</f>
        <v>1</v>
      </c>
      <c r="H35" s="11">
        <f>IF(OR(B35=Datengrundlage!$A$2,'Eingabemaske - Daten'!C35=Datengrundlage!$B$1),0,1)</f>
        <v>1</v>
      </c>
      <c r="I35" s="11">
        <f>IF(OR(B35=Datengrundlage!$A$2,'Eingabemaske - Daten'!C35=Datengrundlage!$B$2),0,1)</f>
        <v>1</v>
      </c>
      <c r="J35" s="11">
        <f>IF(OR(B35=Datengrundlage!$A$2,'Eingabemaske - Daten'!C35=Datengrundlage!$B$3),0,1)</f>
        <v>1</v>
      </c>
      <c r="K35" s="11">
        <f>IF(OR(B35=Datengrundlage!$A$3,'Eingabemaske - Daten'!C35=Datengrundlage!$B$1),0,1)</f>
        <v>1</v>
      </c>
      <c r="L35" s="11">
        <f>IF(OR(B35=Datengrundlage!$A$3,'Eingabemaske - Daten'!C35=Datengrundlage!$B$2),0,1)</f>
        <v>1</v>
      </c>
      <c r="M35" s="11">
        <f>IF(OR(B35=Datengrundlage!$A$3,'Eingabemaske - Daten'!C35=Datengrundlage!$B$3),0,1)</f>
        <v>1</v>
      </c>
      <c r="N35" s="11">
        <f>IF(OR(B35=Datengrundlage!$A$4,'Eingabemaske - Daten'!C35=Datengrundlage!$B$1),0,1)</f>
        <v>0</v>
      </c>
      <c r="O35" s="11">
        <v>0</v>
      </c>
      <c r="P35" s="11">
        <v>0</v>
      </c>
      <c r="Q35" s="11">
        <f>IF(OR(B35=Datengrundlage!$A$5,'Eingabemaske - Daten'!C35=Datengrundlage!$B$1),0,1)</f>
        <v>0</v>
      </c>
      <c r="R35" s="11">
        <f>IF(OR(B35=Datengrundlage!$A$5,'Eingabemaske - Daten'!C35=Datengrundlage!$B$2),0,1)</f>
        <v>0</v>
      </c>
      <c r="S35" s="11">
        <f>IF(OR(B35=Datengrundlage!$A$5,'Eingabemaske - Daten'!C35=Datengrundlage!$B$3),0,1)</f>
        <v>0</v>
      </c>
    </row>
    <row r="36" spans="1:19" ht="25" customHeight="1" x14ac:dyDescent="0.2">
      <c r="A36" s="71"/>
      <c r="B36" s="72"/>
      <c r="C36" s="73"/>
      <c r="E36" s="11">
        <f>IF(OR(B36=Datengrundlage!$A$1,'Eingabemaske - Daten'!C36=Datengrundlage!$B$1),0,1)</f>
        <v>1</v>
      </c>
      <c r="F36" s="11">
        <f>IF(OR(B36=Datengrundlage!$A$1,'Eingabemaske - Daten'!C36=Datengrundlage!$B$2),0,1)</f>
        <v>1</v>
      </c>
      <c r="G36" s="11">
        <f>IF(OR(B36=Datengrundlage!$A$1,'Eingabemaske - Daten'!C36=Datengrundlage!$B$3),0,1)</f>
        <v>1</v>
      </c>
      <c r="H36" s="11">
        <f>IF(OR(B36=Datengrundlage!$A$2,'Eingabemaske - Daten'!C36=Datengrundlage!$B$1),0,1)</f>
        <v>1</v>
      </c>
      <c r="I36" s="11">
        <f>IF(OR(B36=Datengrundlage!$A$2,'Eingabemaske - Daten'!C36=Datengrundlage!$B$2),0,1)</f>
        <v>1</v>
      </c>
      <c r="J36" s="11">
        <f>IF(OR(B36=Datengrundlage!$A$2,'Eingabemaske - Daten'!C36=Datengrundlage!$B$3),0,1)</f>
        <v>1</v>
      </c>
      <c r="K36" s="11">
        <f>IF(OR(B36=Datengrundlage!$A$3,'Eingabemaske - Daten'!C36=Datengrundlage!$B$1),0,1)</f>
        <v>1</v>
      </c>
      <c r="L36" s="11">
        <f>IF(OR(B36=Datengrundlage!$A$3,'Eingabemaske - Daten'!C36=Datengrundlage!$B$2),0,1)</f>
        <v>1</v>
      </c>
      <c r="M36" s="11">
        <f>IF(OR(B36=Datengrundlage!$A$3,'Eingabemaske - Daten'!C36=Datengrundlage!$B$3),0,1)</f>
        <v>1</v>
      </c>
      <c r="N36" s="11">
        <f>IF(OR(B36=Datengrundlage!$A$4,'Eingabemaske - Daten'!C36=Datengrundlage!$B$1),0,1)</f>
        <v>0</v>
      </c>
      <c r="O36" s="11">
        <v>0</v>
      </c>
      <c r="P36" s="11">
        <v>0</v>
      </c>
      <c r="Q36" s="11">
        <f>IF(OR(B36=Datengrundlage!$A$5,'Eingabemaske - Daten'!C36=Datengrundlage!$B$1),0,1)</f>
        <v>0</v>
      </c>
      <c r="R36" s="11">
        <f>IF(OR(B36=Datengrundlage!$A$5,'Eingabemaske - Daten'!C36=Datengrundlage!$B$2),0,1)</f>
        <v>0</v>
      </c>
      <c r="S36" s="11">
        <f>IF(OR(B36=Datengrundlage!$A$5,'Eingabemaske - Daten'!C36=Datengrundlage!$B$3),0,1)</f>
        <v>0</v>
      </c>
    </row>
    <row r="37" spans="1:19" ht="25" customHeight="1" x14ac:dyDescent="0.2">
      <c r="A37" s="71"/>
      <c r="B37" s="72"/>
      <c r="C37" s="73"/>
      <c r="E37" s="11">
        <f>IF(OR(B37=Datengrundlage!$A$1,'Eingabemaske - Daten'!C37=Datengrundlage!$B$1),0,1)</f>
        <v>1</v>
      </c>
      <c r="F37" s="11">
        <f>IF(OR(B37=Datengrundlage!$A$1,'Eingabemaske - Daten'!C37=Datengrundlage!$B$2),0,1)</f>
        <v>1</v>
      </c>
      <c r="G37" s="11">
        <f>IF(OR(B37=Datengrundlage!$A$1,'Eingabemaske - Daten'!C37=Datengrundlage!$B$3),0,1)</f>
        <v>1</v>
      </c>
      <c r="H37" s="11">
        <f>IF(OR(B37=Datengrundlage!$A$2,'Eingabemaske - Daten'!C37=Datengrundlage!$B$1),0,1)</f>
        <v>1</v>
      </c>
      <c r="I37" s="11">
        <f>IF(OR(B37=Datengrundlage!$A$2,'Eingabemaske - Daten'!C37=Datengrundlage!$B$2),0,1)</f>
        <v>1</v>
      </c>
      <c r="J37" s="11">
        <f>IF(OR(B37=Datengrundlage!$A$2,'Eingabemaske - Daten'!C37=Datengrundlage!$B$3),0,1)</f>
        <v>1</v>
      </c>
      <c r="K37" s="11">
        <f>IF(OR(B37=Datengrundlage!$A$3,'Eingabemaske - Daten'!C37=Datengrundlage!$B$1),0,1)</f>
        <v>1</v>
      </c>
      <c r="L37" s="11">
        <f>IF(OR(B37=Datengrundlage!$A$3,'Eingabemaske - Daten'!C37=Datengrundlage!$B$2),0,1)</f>
        <v>1</v>
      </c>
      <c r="M37" s="11">
        <f>IF(OR(B37=Datengrundlage!$A$3,'Eingabemaske - Daten'!C37=Datengrundlage!$B$3),0,1)</f>
        <v>1</v>
      </c>
      <c r="N37" s="11">
        <f>IF(OR(B37=Datengrundlage!$A$4,'Eingabemaske - Daten'!C37=Datengrundlage!$B$1),0,1)</f>
        <v>0</v>
      </c>
      <c r="O37" s="11">
        <v>0</v>
      </c>
      <c r="P37" s="11">
        <v>0</v>
      </c>
      <c r="Q37" s="11">
        <f>IF(OR(B37=Datengrundlage!$A$5,'Eingabemaske - Daten'!C37=Datengrundlage!$B$1),0,1)</f>
        <v>0</v>
      </c>
      <c r="R37" s="11">
        <f>IF(OR(B37=Datengrundlage!$A$5,'Eingabemaske - Daten'!C37=Datengrundlage!$B$2),0,1)</f>
        <v>0</v>
      </c>
      <c r="S37" s="11">
        <f>IF(OR(B37=Datengrundlage!$A$5,'Eingabemaske - Daten'!C37=Datengrundlage!$B$3),0,1)</f>
        <v>0</v>
      </c>
    </row>
    <row r="38" spans="1:19" ht="25" customHeight="1" x14ac:dyDescent="0.2">
      <c r="A38" s="71"/>
      <c r="B38" s="72"/>
      <c r="C38" s="73"/>
      <c r="E38" s="11">
        <f>IF(OR(B38=Datengrundlage!$A$1,'Eingabemaske - Daten'!C38=Datengrundlage!$B$1),0,1)</f>
        <v>1</v>
      </c>
      <c r="F38" s="11">
        <f>IF(OR(B38=Datengrundlage!$A$1,'Eingabemaske - Daten'!C38=Datengrundlage!$B$2),0,1)</f>
        <v>1</v>
      </c>
      <c r="G38" s="11">
        <f>IF(OR(B38=Datengrundlage!$A$1,'Eingabemaske - Daten'!C38=Datengrundlage!$B$3),0,1)</f>
        <v>1</v>
      </c>
      <c r="H38" s="11">
        <f>IF(OR(B38=Datengrundlage!$A$2,'Eingabemaske - Daten'!C38=Datengrundlage!$B$1),0,1)</f>
        <v>1</v>
      </c>
      <c r="I38" s="11">
        <f>IF(OR(B38=Datengrundlage!$A$2,'Eingabemaske - Daten'!C38=Datengrundlage!$B$2),0,1)</f>
        <v>1</v>
      </c>
      <c r="J38" s="11">
        <f>IF(OR(B38=Datengrundlage!$A$2,'Eingabemaske - Daten'!C38=Datengrundlage!$B$3),0,1)</f>
        <v>1</v>
      </c>
      <c r="K38" s="11">
        <f>IF(OR(B38=Datengrundlage!$A$3,'Eingabemaske - Daten'!C38=Datengrundlage!$B$1),0,1)</f>
        <v>1</v>
      </c>
      <c r="L38" s="11">
        <f>IF(OR(B38=Datengrundlage!$A$3,'Eingabemaske - Daten'!C38=Datengrundlage!$B$2),0,1)</f>
        <v>1</v>
      </c>
      <c r="M38" s="11">
        <f>IF(OR(B38=Datengrundlage!$A$3,'Eingabemaske - Daten'!C38=Datengrundlage!$B$3),0,1)</f>
        <v>1</v>
      </c>
      <c r="N38" s="11">
        <f>IF(OR(B38=Datengrundlage!$A$4,'Eingabemaske - Daten'!C38=Datengrundlage!$B$1),0,1)</f>
        <v>0</v>
      </c>
      <c r="O38" s="11">
        <v>0</v>
      </c>
      <c r="P38" s="11">
        <v>0</v>
      </c>
      <c r="Q38" s="11">
        <f>IF(OR(B38=Datengrundlage!$A$5,'Eingabemaske - Daten'!C38=Datengrundlage!$B$1),0,1)</f>
        <v>0</v>
      </c>
      <c r="R38" s="11">
        <f>IF(OR(B38=Datengrundlage!$A$5,'Eingabemaske - Daten'!C38=Datengrundlage!$B$2),0,1)</f>
        <v>0</v>
      </c>
      <c r="S38" s="11">
        <f>IF(OR(B38=Datengrundlage!$A$5,'Eingabemaske - Daten'!C38=Datengrundlage!$B$3),0,1)</f>
        <v>0</v>
      </c>
    </row>
    <row r="39" spans="1:19" ht="25" customHeight="1" x14ac:dyDescent="0.2">
      <c r="A39" s="71"/>
      <c r="B39" s="72"/>
      <c r="C39" s="73"/>
      <c r="E39" s="11">
        <f>IF(OR(B39=Datengrundlage!$A$1,'Eingabemaske - Daten'!C39=Datengrundlage!$B$1),0,1)</f>
        <v>1</v>
      </c>
      <c r="F39" s="11">
        <f>IF(OR(B39=Datengrundlage!$A$1,'Eingabemaske - Daten'!C39=Datengrundlage!$B$2),0,1)</f>
        <v>1</v>
      </c>
      <c r="G39" s="11">
        <f>IF(OR(B39=Datengrundlage!$A$1,'Eingabemaske - Daten'!C39=Datengrundlage!$B$3),0,1)</f>
        <v>1</v>
      </c>
      <c r="H39" s="11">
        <f>IF(OR(B39=Datengrundlage!$A$2,'Eingabemaske - Daten'!C39=Datengrundlage!$B$1),0,1)</f>
        <v>1</v>
      </c>
      <c r="I39" s="11">
        <f>IF(OR(B39=Datengrundlage!$A$2,'Eingabemaske - Daten'!C39=Datengrundlage!$B$2),0,1)</f>
        <v>1</v>
      </c>
      <c r="J39" s="11">
        <f>IF(OR(B39=Datengrundlage!$A$2,'Eingabemaske - Daten'!C39=Datengrundlage!$B$3),0,1)</f>
        <v>1</v>
      </c>
      <c r="K39" s="11">
        <f>IF(OR(B39=Datengrundlage!$A$3,'Eingabemaske - Daten'!C39=Datengrundlage!$B$1),0,1)</f>
        <v>1</v>
      </c>
      <c r="L39" s="11">
        <f>IF(OR(B39=Datengrundlage!$A$3,'Eingabemaske - Daten'!C39=Datengrundlage!$B$2),0,1)</f>
        <v>1</v>
      </c>
      <c r="M39" s="11">
        <f>IF(OR(B39=Datengrundlage!$A$3,'Eingabemaske - Daten'!C39=Datengrundlage!$B$3),0,1)</f>
        <v>1</v>
      </c>
      <c r="N39" s="11">
        <f>IF(OR(B39=Datengrundlage!$A$4,'Eingabemaske - Daten'!C39=Datengrundlage!$B$1),0,1)</f>
        <v>0</v>
      </c>
      <c r="O39" s="11">
        <v>0</v>
      </c>
      <c r="P39" s="11">
        <v>0</v>
      </c>
      <c r="Q39" s="11">
        <f>IF(OR(B39=Datengrundlage!$A$5,'Eingabemaske - Daten'!C39=Datengrundlage!$B$1),0,1)</f>
        <v>0</v>
      </c>
      <c r="R39" s="11">
        <f>IF(OR(B39=Datengrundlage!$A$5,'Eingabemaske - Daten'!C39=Datengrundlage!$B$2),0,1)</f>
        <v>0</v>
      </c>
      <c r="S39" s="11">
        <f>IF(OR(B39=Datengrundlage!$A$5,'Eingabemaske - Daten'!C39=Datengrundlage!$B$3),0,1)</f>
        <v>0</v>
      </c>
    </row>
    <row r="40" spans="1:19" ht="25" customHeight="1" x14ac:dyDescent="0.2">
      <c r="A40" s="71"/>
      <c r="B40" s="72"/>
      <c r="C40" s="73"/>
      <c r="E40" s="11">
        <f>IF(OR(B40=Datengrundlage!$A$1,'Eingabemaske - Daten'!C40=Datengrundlage!$B$1),0,1)</f>
        <v>1</v>
      </c>
      <c r="F40" s="11">
        <f>IF(OR(B40=Datengrundlage!$A$1,'Eingabemaske - Daten'!C40=Datengrundlage!$B$2),0,1)</f>
        <v>1</v>
      </c>
      <c r="G40" s="11">
        <f>IF(OR(B40=Datengrundlage!$A$1,'Eingabemaske - Daten'!C40=Datengrundlage!$B$3),0,1)</f>
        <v>1</v>
      </c>
      <c r="H40" s="11">
        <f>IF(OR(B40=Datengrundlage!$A$2,'Eingabemaske - Daten'!C40=Datengrundlage!$B$1),0,1)</f>
        <v>1</v>
      </c>
      <c r="I40" s="11">
        <f>IF(OR(B40=Datengrundlage!$A$2,'Eingabemaske - Daten'!C40=Datengrundlage!$B$2),0,1)</f>
        <v>1</v>
      </c>
      <c r="J40" s="11">
        <f>IF(OR(B40=Datengrundlage!$A$2,'Eingabemaske - Daten'!C40=Datengrundlage!$B$3),0,1)</f>
        <v>1</v>
      </c>
      <c r="K40" s="11">
        <f>IF(OR(B40=Datengrundlage!$A$3,'Eingabemaske - Daten'!C40=Datengrundlage!$B$1),0,1)</f>
        <v>1</v>
      </c>
      <c r="L40" s="11">
        <f>IF(OR(B40=Datengrundlage!$A$3,'Eingabemaske - Daten'!C40=Datengrundlage!$B$2),0,1)</f>
        <v>1</v>
      </c>
      <c r="M40" s="11">
        <f>IF(OR(B40=Datengrundlage!$A$3,'Eingabemaske - Daten'!C40=Datengrundlage!$B$3),0,1)</f>
        <v>1</v>
      </c>
      <c r="N40" s="11">
        <f>IF(OR(B40=Datengrundlage!$A$4,'Eingabemaske - Daten'!C40=Datengrundlage!$B$1),0,1)</f>
        <v>0</v>
      </c>
      <c r="O40" s="11">
        <v>0</v>
      </c>
      <c r="P40" s="11">
        <v>0</v>
      </c>
      <c r="Q40" s="11">
        <f>IF(OR(B40=Datengrundlage!$A$5,'Eingabemaske - Daten'!C40=Datengrundlage!$B$1),0,1)</f>
        <v>0</v>
      </c>
      <c r="R40" s="11">
        <f>IF(OR(B40=Datengrundlage!$A$5,'Eingabemaske - Daten'!C40=Datengrundlage!$B$2),0,1)</f>
        <v>0</v>
      </c>
      <c r="S40" s="11">
        <f>IF(OR(B40=Datengrundlage!$A$5,'Eingabemaske - Daten'!C40=Datengrundlage!$B$3),0,1)</f>
        <v>0</v>
      </c>
    </row>
    <row r="41" spans="1:19" ht="25" customHeight="1" x14ac:dyDescent="0.2">
      <c r="A41" s="71"/>
      <c r="B41" s="72"/>
      <c r="C41" s="73"/>
      <c r="E41" s="11">
        <f>IF(OR(B41=Datengrundlage!$A$1,'Eingabemaske - Daten'!C41=Datengrundlage!$B$1),0,1)</f>
        <v>1</v>
      </c>
      <c r="F41" s="11">
        <f>IF(OR(B41=Datengrundlage!$A$1,'Eingabemaske - Daten'!C41=Datengrundlage!$B$2),0,1)</f>
        <v>1</v>
      </c>
      <c r="G41" s="11">
        <f>IF(OR(B41=Datengrundlage!$A$1,'Eingabemaske - Daten'!C41=Datengrundlage!$B$3),0,1)</f>
        <v>1</v>
      </c>
      <c r="H41" s="11">
        <f>IF(OR(B41=Datengrundlage!$A$2,'Eingabemaske - Daten'!C41=Datengrundlage!$B$1),0,1)</f>
        <v>1</v>
      </c>
      <c r="I41" s="11">
        <f>IF(OR(B41=Datengrundlage!$A$2,'Eingabemaske - Daten'!C41=Datengrundlage!$B$2),0,1)</f>
        <v>1</v>
      </c>
      <c r="J41" s="11">
        <f>IF(OR(B41=Datengrundlage!$A$2,'Eingabemaske - Daten'!C41=Datengrundlage!$B$3),0,1)</f>
        <v>1</v>
      </c>
      <c r="K41" s="11">
        <f>IF(OR(B41=Datengrundlage!$A$3,'Eingabemaske - Daten'!C41=Datengrundlage!$B$1),0,1)</f>
        <v>1</v>
      </c>
      <c r="L41" s="11">
        <f>IF(OR(B41=Datengrundlage!$A$3,'Eingabemaske - Daten'!C41=Datengrundlage!$B$2),0,1)</f>
        <v>1</v>
      </c>
      <c r="M41" s="11">
        <f>IF(OR(B41=Datengrundlage!$A$3,'Eingabemaske - Daten'!C41=Datengrundlage!$B$3),0,1)</f>
        <v>1</v>
      </c>
      <c r="N41" s="11">
        <f>IF(OR(B41=Datengrundlage!$A$4,'Eingabemaske - Daten'!C41=Datengrundlage!$B$1),0,1)</f>
        <v>0</v>
      </c>
      <c r="O41" s="11">
        <v>0</v>
      </c>
      <c r="P41" s="11">
        <v>0</v>
      </c>
      <c r="Q41" s="11">
        <f>IF(OR(B41=Datengrundlage!$A$5,'Eingabemaske - Daten'!C41=Datengrundlage!$B$1),0,1)</f>
        <v>0</v>
      </c>
      <c r="R41" s="11">
        <f>IF(OR(B41=Datengrundlage!$A$5,'Eingabemaske - Daten'!C41=Datengrundlage!$B$2),0,1)</f>
        <v>0</v>
      </c>
      <c r="S41" s="11">
        <f>IF(OR(B41=Datengrundlage!$A$5,'Eingabemaske - Daten'!C41=Datengrundlage!$B$3),0,1)</f>
        <v>0</v>
      </c>
    </row>
    <row r="42" spans="1:19" ht="25" customHeight="1" x14ac:dyDescent="0.2">
      <c r="A42" s="71"/>
      <c r="B42" s="72"/>
      <c r="C42" s="73"/>
      <c r="E42" s="11">
        <f>IF(OR(B42=Datengrundlage!$A$1,'Eingabemaske - Daten'!C42=Datengrundlage!$B$1),0,1)</f>
        <v>1</v>
      </c>
      <c r="F42" s="11">
        <f>IF(OR(B42=Datengrundlage!$A$1,'Eingabemaske - Daten'!C42=Datengrundlage!$B$2),0,1)</f>
        <v>1</v>
      </c>
      <c r="G42" s="11">
        <f>IF(OR(B42=Datengrundlage!$A$1,'Eingabemaske - Daten'!C42=Datengrundlage!$B$3),0,1)</f>
        <v>1</v>
      </c>
      <c r="H42" s="11">
        <f>IF(OR(B42=Datengrundlage!$A$2,'Eingabemaske - Daten'!C42=Datengrundlage!$B$1),0,1)</f>
        <v>1</v>
      </c>
      <c r="I42" s="11">
        <f>IF(OR(B42=Datengrundlage!$A$2,'Eingabemaske - Daten'!C42=Datengrundlage!$B$2),0,1)</f>
        <v>1</v>
      </c>
      <c r="J42" s="11">
        <f>IF(OR(B42=Datengrundlage!$A$2,'Eingabemaske - Daten'!C42=Datengrundlage!$B$3),0,1)</f>
        <v>1</v>
      </c>
      <c r="K42" s="11">
        <f>IF(OR(B42=Datengrundlage!$A$3,'Eingabemaske - Daten'!C42=Datengrundlage!$B$1),0,1)</f>
        <v>1</v>
      </c>
      <c r="L42" s="11">
        <f>IF(OR(B42=Datengrundlage!$A$3,'Eingabemaske - Daten'!C42=Datengrundlage!$B$2),0,1)</f>
        <v>1</v>
      </c>
      <c r="M42" s="11">
        <f>IF(OR(B42=Datengrundlage!$A$3,'Eingabemaske - Daten'!C42=Datengrundlage!$B$3),0,1)</f>
        <v>1</v>
      </c>
      <c r="N42" s="11">
        <f>IF(OR(B42=Datengrundlage!$A$4,'Eingabemaske - Daten'!C42=Datengrundlage!$B$1),0,1)</f>
        <v>0</v>
      </c>
      <c r="O42" s="11">
        <v>0</v>
      </c>
      <c r="P42" s="11">
        <v>0</v>
      </c>
      <c r="Q42" s="11">
        <f>IF(OR(B42=Datengrundlage!$A$5,'Eingabemaske - Daten'!C42=Datengrundlage!$B$1),0,1)</f>
        <v>0</v>
      </c>
      <c r="R42" s="11">
        <f>IF(OR(B42=Datengrundlage!$A$5,'Eingabemaske - Daten'!C42=Datengrundlage!$B$2),0,1)</f>
        <v>0</v>
      </c>
      <c r="S42" s="11">
        <f>IF(OR(B42=Datengrundlage!$A$5,'Eingabemaske - Daten'!C42=Datengrundlage!$B$3),0,1)</f>
        <v>0</v>
      </c>
    </row>
    <row r="43" spans="1:19" ht="25" customHeight="1" x14ac:dyDescent="0.2">
      <c r="A43" s="71"/>
      <c r="B43" s="72"/>
      <c r="C43" s="73"/>
      <c r="E43" s="11">
        <f>IF(OR(B43=Datengrundlage!$A$1,'Eingabemaske - Daten'!C43=Datengrundlage!$B$1),0,1)</f>
        <v>1</v>
      </c>
      <c r="F43" s="11">
        <f>IF(OR(B43=Datengrundlage!$A$1,'Eingabemaske - Daten'!C43=Datengrundlage!$B$2),0,1)</f>
        <v>1</v>
      </c>
      <c r="G43" s="11">
        <f>IF(OR(B43=Datengrundlage!$A$1,'Eingabemaske - Daten'!C43=Datengrundlage!$B$3),0,1)</f>
        <v>1</v>
      </c>
      <c r="H43" s="11">
        <f>IF(OR(B43=Datengrundlage!$A$2,'Eingabemaske - Daten'!C43=Datengrundlage!$B$1),0,1)</f>
        <v>1</v>
      </c>
      <c r="I43" s="11">
        <f>IF(OR(B43=Datengrundlage!$A$2,'Eingabemaske - Daten'!C43=Datengrundlage!$B$2),0,1)</f>
        <v>1</v>
      </c>
      <c r="J43" s="11">
        <f>IF(OR(B43=Datengrundlage!$A$2,'Eingabemaske - Daten'!C43=Datengrundlage!$B$3),0,1)</f>
        <v>1</v>
      </c>
      <c r="K43" s="11">
        <f>IF(OR(B43=Datengrundlage!$A$3,'Eingabemaske - Daten'!C43=Datengrundlage!$B$1),0,1)</f>
        <v>1</v>
      </c>
      <c r="L43" s="11">
        <f>IF(OR(B43=Datengrundlage!$A$3,'Eingabemaske - Daten'!C43=Datengrundlage!$B$2),0,1)</f>
        <v>1</v>
      </c>
      <c r="M43" s="11">
        <f>IF(OR(B43=Datengrundlage!$A$3,'Eingabemaske - Daten'!C43=Datengrundlage!$B$3),0,1)</f>
        <v>1</v>
      </c>
      <c r="N43" s="11">
        <f>IF(OR(B43=Datengrundlage!$A$4,'Eingabemaske - Daten'!C43=Datengrundlage!$B$1),0,1)</f>
        <v>0</v>
      </c>
      <c r="O43" s="11">
        <v>0</v>
      </c>
      <c r="P43" s="11">
        <v>0</v>
      </c>
      <c r="Q43" s="11">
        <f>IF(OR(B43=Datengrundlage!$A$5,'Eingabemaske - Daten'!C43=Datengrundlage!$B$1),0,1)</f>
        <v>0</v>
      </c>
      <c r="R43" s="11">
        <f>IF(OR(B43=Datengrundlage!$A$5,'Eingabemaske - Daten'!C43=Datengrundlage!$B$2),0,1)</f>
        <v>0</v>
      </c>
      <c r="S43" s="11">
        <f>IF(OR(B43=Datengrundlage!$A$5,'Eingabemaske - Daten'!C43=Datengrundlage!$B$3),0,1)</f>
        <v>0</v>
      </c>
    </row>
    <row r="44" spans="1:19" ht="25" customHeight="1" x14ac:dyDescent="0.2">
      <c r="A44" s="71"/>
      <c r="B44" s="72"/>
      <c r="C44" s="73"/>
      <c r="E44" s="11">
        <f>IF(OR(B44=Datengrundlage!$A$1,'Eingabemaske - Daten'!C44=Datengrundlage!$B$1),0,1)</f>
        <v>1</v>
      </c>
      <c r="F44" s="11">
        <f>IF(OR(B44=Datengrundlage!$A$1,'Eingabemaske - Daten'!C44=Datengrundlage!$B$2),0,1)</f>
        <v>1</v>
      </c>
      <c r="G44" s="11">
        <f>IF(OR(B44=Datengrundlage!$A$1,'Eingabemaske - Daten'!C44=Datengrundlage!$B$3),0,1)</f>
        <v>1</v>
      </c>
      <c r="H44" s="11">
        <f>IF(OR(B44=Datengrundlage!$A$2,'Eingabemaske - Daten'!C44=Datengrundlage!$B$1),0,1)</f>
        <v>1</v>
      </c>
      <c r="I44" s="11">
        <f>IF(OR(B44=Datengrundlage!$A$2,'Eingabemaske - Daten'!C44=Datengrundlage!$B$2),0,1)</f>
        <v>1</v>
      </c>
      <c r="J44" s="11">
        <f>IF(OR(B44=Datengrundlage!$A$2,'Eingabemaske - Daten'!C44=Datengrundlage!$B$3),0,1)</f>
        <v>1</v>
      </c>
      <c r="K44" s="11">
        <f>IF(OR(B44=Datengrundlage!$A$3,'Eingabemaske - Daten'!C44=Datengrundlage!$B$1),0,1)</f>
        <v>1</v>
      </c>
      <c r="L44" s="11">
        <f>IF(OR(B44=Datengrundlage!$A$3,'Eingabemaske - Daten'!C44=Datengrundlage!$B$2),0,1)</f>
        <v>1</v>
      </c>
      <c r="M44" s="11">
        <f>IF(OR(B44=Datengrundlage!$A$3,'Eingabemaske - Daten'!C44=Datengrundlage!$B$3),0,1)</f>
        <v>1</v>
      </c>
      <c r="N44" s="11">
        <f>IF(OR(B44=Datengrundlage!$A$4,'Eingabemaske - Daten'!C44=Datengrundlage!$B$1),0,1)</f>
        <v>0</v>
      </c>
      <c r="O44" s="11">
        <v>0</v>
      </c>
      <c r="P44" s="11">
        <v>0</v>
      </c>
      <c r="Q44" s="11">
        <f>IF(OR(B44=Datengrundlage!$A$5,'Eingabemaske - Daten'!C44=Datengrundlage!$B$1),0,1)</f>
        <v>0</v>
      </c>
      <c r="R44" s="11">
        <f>IF(OR(B44=Datengrundlage!$A$5,'Eingabemaske - Daten'!C44=Datengrundlage!$B$2),0,1)</f>
        <v>0</v>
      </c>
      <c r="S44" s="11">
        <f>IF(OR(B44=Datengrundlage!$A$5,'Eingabemaske - Daten'!C44=Datengrundlage!$B$3),0,1)</f>
        <v>0</v>
      </c>
    </row>
    <row r="45" spans="1:19" ht="25" customHeight="1" x14ac:dyDescent="0.2">
      <c r="A45" s="71"/>
      <c r="B45" s="72"/>
      <c r="C45" s="73"/>
      <c r="E45" s="11">
        <f>IF(OR(B45=Datengrundlage!$A$1,'Eingabemaske - Daten'!C45=Datengrundlage!$B$1),0,1)</f>
        <v>1</v>
      </c>
      <c r="F45" s="11">
        <f>IF(OR(B45=Datengrundlage!$A$1,'Eingabemaske - Daten'!C45=Datengrundlage!$B$2),0,1)</f>
        <v>1</v>
      </c>
      <c r="G45" s="11">
        <f>IF(OR(B45=Datengrundlage!$A$1,'Eingabemaske - Daten'!C45=Datengrundlage!$B$3),0,1)</f>
        <v>1</v>
      </c>
      <c r="H45" s="11">
        <f>IF(OR(B45=Datengrundlage!$A$2,'Eingabemaske - Daten'!C45=Datengrundlage!$B$1),0,1)</f>
        <v>1</v>
      </c>
      <c r="I45" s="11">
        <f>IF(OR(B45=Datengrundlage!$A$2,'Eingabemaske - Daten'!C45=Datengrundlage!$B$2),0,1)</f>
        <v>1</v>
      </c>
      <c r="J45" s="11">
        <f>IF(OR(B45=Datengrundlage!$A$2,'Eingabemaske - Daten'!C45=Datengrundlage!$B$3),0,1)</f>
        <v>1</v>
      </c>
      <c r="K45" s="11">
        <f>IF(OR(B45=Datengrundlage!$A$3,'Eingabemaske - Daten'!C45=Datengrundlage!$B$1),0,1)</f>
        <v>1</v>
      </c>
      <c r="L45" s="11">
        <f>IF(OR(B45=Datengrundlage!$A$3,'Eingabemaske - Daten'!C45=Datengrundlage!$B$2),0,1)</f>
        <v>1</v>
      </c>
      <c r="M45" s="11">
        <f>IF(OR(B45=Datengrundlage!$A$3,'Eingabemaske - Daten'!C45=Datengrundlage!$B$3),0,1)</f>
        <v>1</v>
      </c>
      <c r="N45" s="11">
        <f>IF(OR(B45=Datengrundlage!$A$4,'Eingabemaske - Daten'!C45=Datengrundlage!$B$1),0,1)</f>
        <v>0</v>
      </c>
      <c r="O45" s="11">
        <v>0</v>
      </c>
      <c r="P45" s="11">
        <v>0</v>
      </c>
      <c r="Q45" s="11">
        <f>IF(OR(B45=Datengrundlage!$A$5,'Eingabemaske - Daten'!C45=Datengrundlage!$B$1),0,1)</f>
        <v>0</v>
      </c>
      <c r="R45" s="11">
        <f>IF(OR(B45=Datengrundlage!$A$5,'Eingabemaske - Daten'!C45=Datengrundlage!$B$2),0,1)</f>
        <v>0</v>
      </c>
      <c r="S45" s="11">
        <f>IF(OR(B45=Datengrundlage!$A$5,'Eingabemaske - Daten'!C45=Datengrundlage!$B$3),0,1)</f>
        <v>0</v>
      </c>
    </row>
    <row r="46" spans="1:19" ht="25" customHeight="1" x14ac:dyDescent="0.2">
      <c r="A46" s="71"/>
      <c r="B46" s="72"/>
      <c r="C46" s="73"/>
      <c r="E46" s="11">
        <f>IF(OR(B46=Datengrundlage!$A$1,'Eingabemaske - Daten'!C46=Datengrundlage!$B$1),0,1)</f>
        <v>1</v>
      </c>
      <c r="F46" s="11">
        <f>IF(OR(B46=Datengrundlage!$A$1,'Eingabemaske - Daten'!C46=Datengrundlage!$B$2),0,1)</f>
        <v>1</v>
      </c>
      <c r="G46" s="11">
        <f>IF(OR(B46=Datengrundlage!$A$1,'Eingabemaske - Daten'!C46=Datengrundlage!$B$3),0,1)</f>
        <v>1</v>
      </c>
      <c r="H46" s="11">
        <f>IF(OR(B46=Datengrundlage!$A$2,'Eingabemaske - Daten'!C46=Datengrundlage!$B$1),0,1)</f>
        <v>1</v>
      </c>
      <c r="I46" s="11">
        <f>IF(OR(B46=Datengrundlage!$A$2,'Eingabemaske - Daten'!C46=Datengrundlage!$B$2),0,1)</f>
        <v>1</v>
      </c>
      <c r="J46" s="11">
        <f>IF(OR(B46=Datengrundlage!$A$2,'Eingabemaske - Daten'!C46=Datengrundlage!$B$3),0,1)</f>
        <v>1</v>
      </c>
      <c r="K46" s="11">
        <f>IF(OR(B46=Datengrundlage!$A$3,'Eingabemaske - Daten'!C46=Datengrundlage!$B$1),0,1)</f>
        <v>1</v>
      </c>
      <c r="L46" s="11">
        <f>IF(OR(B46=Datengrundlage!$A$3,'Eingabemaske - Daten'!C46=Datengrundlage!$B$2),0,1)</f>
        <v>1</v>
      </c>
      <c r="M46" s="11">
        <f>IF(OR(B46=Datengrundlage!$A$3,'Eingabemaske - Daten'!C46=Datengrundlage!$B$3),0,1)</f>
        <v>1</v>
      </c>
      <c r="N46" s="11">
        <f>IF(OR(B46=Datengrundlage!$A$4,'Eingabemaske - Daten'!C46=Datengrundlage!$B$1),0,1)</f>
        <v>0</v>
      </c>
      <c r="O46" s="11">
        <v>0</v>
      </c>
      <c r="P46" s="11">
        <v>0</v>
      </c>
      <c r="Q46" s="11">
        <f>IF(OR(B46=Datengrundlage!$A$5,'Eingabemaske - Daten'!C46=Datengrundlage!$B$1),0,1)</f>
        <v>0</v>
      </c>
      <c r="R46" s="11">
        <f>IF(OR(B46=Datengrundlage!$A$5,'Eingabemaske - Daten'!C46=Datengrundlage!$B$2),0,1)</f>
        <v>0</v>
      </c>
      <c r="S46" s="11">
        <f>IF(OR(B46=Datengrundlage!$A$5,'Eingabemaske - Daten'!C46=Datengrundlage!$B$3),0,1)</f>
        <v>0</v>
      </c>
    </row>
    <row r="47" spans="1:19" ht="25" customHeight="1" x14ac:dyDescent="0.2">
      <c r="A47" s="71"/>
      <c r="B47" s="72"/>
      <c r="C47" s="73"/>
      <c r="E47" s="11">
        <f>IF(OR(B47=Datengrundlage!$A$1,'Eingabemaske - Daten'!C47=Datengrundlage!$B$1),0,1)</f>
        <v>1</v>
      </c>
      <c r="F47" s="11">
        <f>IF(OR(B47=Datengrundlage!$A$1,'Eingabemaske - Daten'!C47=Datengrundlage!$B$2),0,1)</f>
        <v>1</v>
      </c>
      <c r="G47" s="11">
        <f>IF(OR(B47=Datengrundlage!$A$1,'Eingabemaske - Daten'!C47=Datengrundlage!$B$3),0,1)</f>
        <v>1</v>
      </c>
      <c r="H47" s="11">
        <f>IF(OR(B47=Datengrundlage!$A$2,'Eingabemaske - Daten'!C47=Datengrundlage!$B$1),0,1)</f>
        <v>1</v>
      </c>
      <c r="I47" s="11">
        <f>IF(OR(B47=Datengrundlage!$A$2,'Eingabemaske - Daten'!C47=Datengrundlage!$B$2),0,1)</f>
        <v>1</v>
      </c>
      <c r="J47" s="11">
        <f>IF(OR(B47=Datengrundlage!$A$2,'Eingabemaske - Daten'!C47=Datengrundlage!$B$3),0,1)</f>
        <v>1</v>
      </c>
      <c r="K47" s="11">
        <f>IF(OR(B47=Datengrundlage!$A$3,'Eingabemaske - Daten'!C47=Datengrundlage!$B$1),0,1)</f>
        <v>1</v>
      </c>
      <c r="L47" s="11">
        <f>IF(OR(B47=Datengrundlage!$A$3,'Eingabemaske - Daten'!C47=Datengrundlage!$B$2),0,1)</f>
        <v>1</v>
      </c>
      <c r="M47" s="11">
        <f>IF(OR(B47=Datengrundlage!$A$3,'Eingabemaske - Daten'!C47=Datengrundlage!$B$3),0,1)</f>
        <v>1</v>
      </c>
      <c r="N47" s="11">
        <f>IF(OR(B47=Datengrundlage!$A$4,'Eingabemaske - Daten'!C47=Datengrundlage!$B$1),0,1)</f>
        <v>0</v>
      </c>
      <c r="O47" s="11">
        <v>0</v>
      </c>
      <c r="P47" s="11">
        <v>0</v>
      </c>
      <c r="Q47" s="11">
        <f>IF(OR(B47=Datengrundlage!$A$5,'Eingabemaske - Daten'!C47=Datengrundlage!$B$1),0,1)</f>
        <v>0</v>
      </c>
      <c r="R47" s="11">
        <f>IF(OR(B47=Datengrundlage!$A$5,'Eingabemaske - Daten'!C47=Datengrundlage!$B$2),0,1)</f>
        <v>0</v>
      </c>
      <c r="S47" s="11">
        <f>IF(OR(B47=Datengrundlage!$A$5,'Eingabemaske - Daten'!C47=Datengrundlage!$B$3),0,1)</f>
        <v>0</v>
      </c>
    </row>
    <row r="48" spans="1:19" ht="25" customHeight="1" x14ac:dyDescent="0.2">
      <c r="A48" s="71"/>
      <c r="B48" s="72"/>
      <c r="C48" s="73"/>
      <c r="E48" s="11">
        <f>IF(OR(B48=Datengrundlage!$A$1,'Eingabemaske - Daten'!C48=Datengrundlage!$B$1),0,1)</f>
        <v>1</v>
      </c>
      <c r="F48" s="11">
        <f>IF(OR(B48=Datengrundlage!$A$1,'Eingabemaske - Daten'!C48=Datengrundlage!$B$2),0,1)</f>
        <v>1</v>
      </c>
      <c r="G48" s="11">
        <f>IF(OR(B48=Datengrundlage!$A$1,'Eingabemaske - Daten'!C48=Datengrundlage!$B$3),0,1)</f>
        <v>1</v>
      </c>
      <c r="H48" s="11">
        <f>IF(OR(B48=Datengrundlage!$A$2,'Eingabemaske - Daten'!C48=Datengrundlage!$B$1),0,1)</f>
        <v>1</v>
      </c>
      <c r="I48" s="11">
        <f>IF(OR(B48=Datengrundlage!$A$2,'Eingabemaske - Daten'!C48=Datengrundlage!$B$2),0,1)</f>
        <v>1</v>
      </c>
      <c r="J48" s="11">
        <f>IF(OR(B48=Datengrundlage!$A$2,'Eingabemaske - Daten'!C48=Datengrundlage!$B$3),0,1)</f>
        <v>1</v>
      </c>
      <c r="K48" s="11">
        <f>IF(OR(B48=Datengrundlage!$A$3,'Eingabemaske - Daten'!C48=Datengrundlage!$B$1),0,1)</f>
        <v>1</v>
      </c>
      <c r="L48" s="11">
        <f>IF(OR(B48=Datengrundlage!$A$3,'Eingabemaske - Daten'!C48=Datengrundlage!$B$2),0,1)</f>
        <v>1</v>
      </c>
      <c r="M48" s="11">
        <f>IF(OR(B48=Datengrundlage!$A$3,'Eingabemaske - Daten'!C48=Datengrundlage!$B$3),0,1)</f>
        <v>1</v>
      </c>
      <c r="N48" s="11">
        <f>IF(OR(B48=Datengrundlage!$A$4,'Eingabemaske - Daten'!C48=Datengrundlage!$B$1),0,1)</f>
        <v>0</v>
      </c>
      <c r="O48" s="11">
        <v>0</v>
      </c>
      <c r="P48" s="11">
        <v>0</v>
      </c>
      <c r="Q48" s="11">
        <f>IF(OR(B48=Datengrundlage!$A$5,'Eingabemaske - Daten'!C48=Datengrundlage!$B$1),0,1)</f>
        <v>0</v>
      </c>
      <c r="R48" s="11">
        <f>IF(OR(B48=Datengrundlage!$A$5,'Eingabemaske - Daten'!C48=Datengrundlage!$B$2),0,1)</f>
        <v>0</v>
      </c>
      <c r="S48" s="11">
        <f>IF(OR(B48=Datengrundlage!$A$5,'Eingabemaske - Daten'!C48=Datengrundlage!$B$3),0,1)</f>
        <v>0</v>
      </c>
    </row>
    <row r="49" spans="1:19" ht="25" customHeight="1" x14ac:dyDescent="0.2">
      <c r="A49" s="71"/>
      <c r="B49" s="72"/>
      <c r="C49" s="73"/>
      <c r="E49" s="11">
        <f>IF(OR(B49=Datengrundlage!$A$1,'Eingabemaske - Daten'!C49=Datengrundlage!$B$1),0,1)</f>
        <v>1</v>
      </c>
      <c r="F49" s="11">
        <f>IF(OR(B49=Datengrundlage!$A$1,'Eingabemaske - Daten'!C49=Datengrundlage!$B$2),0,1)</f>
        <v>1</v>
      </c>
      <c r="G49" s="11">
        <f>IF(OR(B49=Datengrundlage!$A$1,'Eingabemaske - Daten'!C49=Datengrundlage!$B$3),0,1)</f>
        <v>1</v>
      </c>
      <c r="H49" s="11">
        <f>IF(OR(B49=Datengrundlage!$A$2,'Eingabemaske - Daten'!C49=Datengrundlage!$B$1),0,1)</f>
        <v>1</v>
      </c>
      <c r="I49" s="11">
        <f>IF(OR(B49=Datengrundlage!$A$2,'Eingabemaske - Daten'!C49=Datengrundlage!$B$2),0,1)</f>
        <v>1</v>
      </c>
      <c r="J49" s="11">
        <f>IF(OR(B49=Datengrundlage!$A$2,'Eingabemaske - Daten'!C49=Datengrundlage!$B$3),0,1)</f>
        <v>1</v>
      </c>
      <c r="K49" s="11">
        <f>IF(OR(B49=Datengrundlage!$A$3,'Eingabemaske - Daten'!C49=Datengrundlage!$B$1),0,1)</f>
        <v>1</v>
      </c>
      <c r="L49" s="11">
        <f>IF(OR(B49=Datengrundlage!$A$3,'Eingabemaske - Daten'!C49=Datengrundlage!$B$2),0,1)</f>
        <v>1</v>
      </c>
      <c r="M49" s="11">
        <f>IF(OR(B49=Datengrundlage!$A$3,'Eingabemaske - Daten'!C49=Datengrundlage!$B$3),0,1)</f>
        <v>1</v>
      </c>
      <c r="N49" s="11">
        <f>IF(OR(B49=Datengrundlage!$A$4,'Eingabemaske - Daten'!C49=Datengrundlage!$B$1),0,1)</f>
        <v>0</v>
      </c>
      <c r="O49" s="11">
        <v>0</v>
      </c>
      <c r="P49" s="11">
        <v>0</v>
      </c>
      <c r="Q49" s="11">
        <f>IF(OR(B49=Datengrundlage!$A$5,'Eingabemaske - Daten'!C49=Datengrundlage!$B$1),0,1)</f>
        <v>0</v>
      </c>
      <c r="R49" s="11">
        <f>IF(OR(B49=Datengrundlage!$A$5,'Eingabemaske - Daten'!C49=Datengrundlage!$B$2),0,1)</f>
        <v>0</v>
      </c>
      <c r="S49" s="11">
        <f>IF(OR(B49=Datengrundlage!$A$5,'Eingabemaske - Daten'!C49=Datengrundlage!$B$3),0,1)</f>
        <v>0</v>
      </c>
    </row>
    <row r="50" spans="1:19" ht="25" customHeight="1" x14ac:dyDescent="0.2">
      <c r="A50" s="71"/>
      <c r="B50" s="72"/>
      <c r="C50" s="73"/>
      <c r="E50" s="11">
        <f>IF(OR(B50=Datengrundlage!$A$1,'Eingabemaske - Daten'!C50=Datengrundlage!$B$1),0,1)</f>
        <v>1</v>
      </c>
      <c r="F50" s="11">
        <f>IF(OR(B50=Datengrundlage!$A$1,'Eingabemaske - Daten'!C50=Datengrundlage!$B$2),0,1)</f>
        <v>1</v>
      </c>
      <c r="G50" s="11">
        <f>IF(OR(B50=Datengrundlage!$A$1,'Eingabemaske - Daten'!C50=Datengrundlage!$B$3),0,1)</f>
        <v>1</v>
      </c>
      <c r="H50" s="11">
        <f>IF(OR(B50=Datengrundlage!$A$2,'Eingabemaske - Daten'!C50=Datengrundlage!$B$1),0,1)</f>
        <v>1</v>
      </c>
      <c r="I50" s="11">
        <f>IF(OR(B50=Datengrundlage!$A$2,'Eingabemaske - Daten'!C50=Datengrundlage!$B$2),0,1)</f>
        <v>1</v>
      </c>
      <c r="J50" s="11">
        <f>IF(OR(B50=Datengrundlage!$A$2,'Eingabemaske - Daten'!C50=Datengrundlage!$B$3),0,1)</f>
        <v>1</v>
      </c>
      <c r="K50" s="11">
        <f>IF(OR(B50=Datengrundlage!$A$3,'Eingabemaske - Daten'!C50=Datengrundlage!$B$1),0,1)</f>
        <v>1</v>
      </c>
      <c r="L50" s="11">
        <f>IF(OR(B50=Datengrundlage!$A$3,'Eingabemaske - Daten'!C50=Datengrundlage!$B$2),0,1)</f>
        <v>1</v>
      </c>
      <c r="M50" s="11">
        <f>IF(OR(B50=Datengrundlage!$A$3,'Eingabemaske - Daten'!C50=Datengrundlage!$B$3),0,1)</f>
        <v>1</v>
      </c>
      <c r="N50" s="11">
        <f>IF(OR(B50=Datengrundlage!$A$4,'Eingabemaske - Daten'!C50=Datengrundlage!$B$1),0,1)</f>
        <v>0</v>
      </c>
      <c r="O50" s="11">
        <v>0</v>
      </c>
      <c r="P50" s="11">
        <v>0</v>
      </c>
      <c r="Q50" s="11">
        <f>IF(OR(B50=Datengrundlage!$A$5,'Eingabemaske - Daten'!C50=Datengrundlage!$B$1),0,1)</f>
        <v>0</v>
      </c>
      <c r="R50" s="11">
        <f>IF(OR(B50=Datengrundlage!$A$5,'Eingabemaske - Daten'!C50=Datengrundlage!$B$2),0,1)</f>
        <v>0</v>
      </c>
      <c r="S50" s="11">
        <f>IF(OR(B50=Datengrundlage!$A$5,'Eingabemaske - Daten'!C50=Datengrundlage!$B$3),0,1)</f>
        <v>0</v>
      </c>
    </row>
    <row r="51" spans="1:19" ht="25" customHeight="1" x14ac:dyDescent="0.2">
      <c r="A51" s="71"/>
      <c r="B51" s="72"/>
      <c r="C51" s="73"/>
      <c r="E51" s="11">
        <f>IF(OR(B51=Datengrundlage!$A$1,'Eingabemaske - Daten'!C51=Datengrundlage!$B$1),0,1)</f>
        <v>1</v>
      </c>
      <c r="F51" s="11">
        <f>IF(OR(B51=Datengrundlage!$A$1,'Eingabemaske - Daten'!C51=Datengrundlage!$B$2),0,1)</f>
        <v>1</v>
      </c>
      <c r="G51" s="11">
        <f>IF(OR(B51=Datengrundlage!$A$1,'Eingabemaske - Daten'!C51=Datengrundlage!$B$3),0,1)</f>
        <v>1</v>
      </c>
      <c r="H51" s="11">
        <f>IF(OR(B51=Datengrundlage!$A$2,'Eingabemaske - Daten'!C51=Datengrundlage!$B$1),0,1)</f>
        <v>1</v>
      </c>
      <c r="I51" s="11">
        <f>IF(OR(B51=Datengrundlage!$A$2,'Eingabemaske - Daten'!C51=Datengrundlage!$B$2),0,1)</f>
        <v>1</v>
      </c>
      <c r="J51" s="11">
        <f>IF(OR(B51=Datengrundlage!$A$2,'Eingabemaske - Daten'!C51=Datengrundlage!$B$3),0,1)</f>
        <v>1</v>
      </c>
      <c r="K51" s="11">
        <f>IF(OR(B51=Datengrundlage!$A$3,'Eingabemaske - Daten'!C51=Datengrundlage!$B$1),0,1)</f>
        <v>1</v>
      </c>
      <c r="L51" s="11">
        <f>IF(OR(B51=Datengrundlage!$A$3,'Eingabemaske - Daten'!C51=Datengrundlage!$B$2),0,1)</f>
        <v>1</v>
      </c>
      <c r="M51" s="11">
        <f>IF(OR(B51=Datengrundlage!$A$3,'Eingabemaske - Daten'!C51=Datengrundlage!$B$3),0,1)</f>
        <v>1</v>
      </c>
      <c r="N51" s="11">
        <f>IF(OR(B51=Datengrundlage!$A$4,'Eingabemaske - Daten'!C51=Datengrundlage!$B$1),0,1)</f>
        <v>0</v>
      </c>
      <c r="O51" s="11">
        <v>0</v>
      </c>
      <c r="P51" s="11">
        <v>0</v>
      </c>
      <c r="Q51" s="11">
        <f>IF(OR(B51=Datengrundlage!$A$5,'Eingabemaske - Daten'!C51=Datengrundlage!$B$1),0,1)</f>
        <v>0</v>
      </c>
      <c r="R51" s="11">
        <f>IF(OR(B51=Datengrundlage!$A$5,'Eingabemaske - Daten'!C51=Datengrundlage!$B$2),0,1)</f>
        <v>0</v>
      </c>
      <c r="S51" s="11">
        <f>IF(OR(B51=Datengrundlage!$A$5,'Eingabemaske - Daten'!C51=Datengrundlage!$B$3),0,1)</f>
        <v>0</v>
      </c>
    </row>
    <row r="52" spans="1:19" ht="25" customHeight="1" x14ac:dyDescent="0.2">
      <c r="A52" s="71"/>
      <c r="B52" s="72"/>
      <c r="C52" s="73"/>
      <c r="E52" s="11">
        <f>IF(OR(B52=Datengrundlage!$A$1,'Eingabemaske - Daten'!C52=Datengrundlage!$B$1),0,1)</f>
        <v>1</v>
      </c>
      <c r="F52" s="11">
        <f>IF(OR(B52=Datengrundlage!$A$1,'Eingabemaske - Daten'!C52=Datengrundlage!$B$2),0,1)</f>
        <v>1</v>
      </c>
      <c r="G52" s="11">
        <f>IF(OR(B52=Datengrundlage!$A$1,'Eingabemaske - Daten'!C52=Datengrundlage!$B$3),0,1)</f>
        <v>1</v>
      </c>
      <c r="H52" s="11">
        <f>IF(OR(B52=Datengrundlage!$A$2,'Eingabemaske - Daten'!C52=Datengrundlage!$B$1),0,1)</f>
        <v>1</v>
      </c>
      <c r="I52" s="11">
        <f>IF(OR(B52=Datengrundlage!$A$2,'Eingabemaske - Daten'!C52=Datengrundlage!$B$2),0,1)</f>
        <v>1</v>
      </c>
      <c r="J52" s="11">
        <f>IF(OR(B52=Datengrundlage!$A$2,'Eingabemaske - Daten'!C52=Datengrundlage!$B$3),0,1)</f>
        <v>1</v>
      </c>
      <c r="K52" s="11">
        <f>IF(OR(B52=Datengrundlage!$A$3,'Eingabemaske - Daten'!C52=Datengrundlage!$B$1),0,1)</f>
        <v>1</v>
      </c>
      <c r="L52" s="11">
        <f>IF(OR(B52=Datengrundlage!$A$3,'Eingabemaske - Daten'!C52=Datengrundlage!$B$2),0,1)</f>
        <v>1</v>
      </c>
      <c r="M52" s="11">
        <f>IF(OR(B52=Datengrundlage!$A$3,'Eingabemaske - Daten'!C52=Datengrundlage!$B$3),0,1)</f>
        <v>1</v>
      </c>
      <c r="N52" s="11">
        <f>IF(OR(B52=Datengrundlage!$A$4,'Eingabemaske - Daten'!C52=Datengrundlage!$B$1),0,1)</f>
        <v>0</v>
      </c>
      <c r="O52" s="11">
        <v>0</v>
      </c>
      <c r="P52" s="11">
        <v>0</v>
      </c>
      <c r="Q52" s="11">
        <f>IF(OR(B52=Datengrundlage!$A$5,'Eingabemaske - Daten'!C52=Datengrundlage!$B$1),0,1)</f>
        <v>0</v>
      </c>
      <c r="R52" s="11">
        <f>IF(OR(B52=Datengrundlage!$A$5,'Eingabemaske - Daten'!C52=Datengrundlage!$B$2),0,1)</f>
        <v>0</v>
      </c>
      <c r="S52" s="11">
        <f>IF(OR(B52=Datengrundlage!$A$5,'Eingabemaske - Daten'!C52=Datengrundlage!$B$3),0,1)</f>
        <v>0</v>
      </c>
    </row>
    <row r="53" spans="1:19" ht="25" customHeight="1" x14ac:dyDescent="0.2">
      <c r="A53" s="71"/>
      <c r="B53" s="72"/>
      <c r="C53" s="73"/>
      <c r="E53" s="11">
        <f>IF(OR(B53=Datengrundlage!$A$1,'Eingabemaske - Daten'!C53=Datengrundlage!$B$1),0,1)</f>
        <v>1</v>
      </c>
      <c r="F53" s="11">
        <f>IF(OR(B53=Datengrundlage!$A$1,'Eingabemaske - Daten'!C53=Datengrundlage!$B$2),0,1)</f>
        <v>1</v>
      </c>
      <c r="G53" s="11">
        <f>IF(OR(B53=Datengrundlage!$A$1,'Eingabemaske - Daten'!C53=Datengrundlage!$B$3),0,1)</f>
        <v>1</v>
      </c>
      <c r="H53" s="11">
        <f>IF(OR(B53=Datengrundlage!$A$2,'Eingabemaske - Daten'!C53=Datengrundlage!$B$1),0,1)</f>
        <v>1</v>
      </c>
      <c r="I53" s="11">
        <f>IF(OR(B53=Datengrundlage!$A$2,'Eingabemaske - Daten'!C53=Datengrundlage!$B$2),0,1)</f>
        <v>1</v>
      </c>
      <c r="J53" s="11">
        <f>IF(OR(B53=Datengrundlage!$A$2,'Eingabemaske - Daten'!C53=Datengrundlage!$B$3),0,1)</f>
        <v>1</v>
      </c>
      <c r="K53" s="11">
        <f>IF(OR(B53=Datengrundlage!$A$3,'Eingabemaske - Daten'!C53=Datengrundlage!$B$1),0,1)</f>
        <v>1</v>
      </c>
      <c r="L53" s="11">
        <f>IF(OR(B53=Datengrundlage!$A$3,'Eingabemaske - Daten'!C53=Datengrundlage!$B$2),0,1)</f>
        <v>1</v>
      </c>
      <c r="M53" s="11">
        <f>IF(OR(B53=Datengrundlage!$A$3,'Eingabemaske - Daten'!C53=Datengrundlage!$B$3),0,1)</f>
        <v>1</v>
      </c>
      <c r="N53" s="11">
        <f>IF(OR(B53=Datengrundlage!$A$4,'Eingabemaske - Daten'!C53=Datengrundlage!$B$1),0,1)</f>
        <v>0</v>
      </c>
      <c r="O53" s="11">
        <v>0</v>
      </c>
      <c r="P53" s="11">
        <v>0</v>
      </c>
      <c r="Q53" s="11">
        <f>IF(OR(B53=Datengrundlage!$A$5,'Eingabemaske - Daten'!C53=Datengrundlage!$B$1),0,1)</f>
        <v>0</v>
      </c>
      <c r="R53" s="11">
        <f>IF(OR(B53=Datengrundlage!$A$5,'Eingabemaske - Daten'!C53=Datengrundlage!$B$2),0,1)</f>
        <v>0</v>
      </c>
      <c r="S53" s="11">
        <f>IF(OR(B53=Datengrundlage!$A$5,'Eingabemaske - Daten'!C53=Datengrundlage!$B$3),0,1)</f>
        <v>0</v>
      </c>
    </row>
    <row r="54" spans="1:19" ht="25" customHeight="1" x14ac:dyDescent="0.2">
      <c r="A54" s="71"/>
      <c r="B54" s="72"/>
      <c r="C54" s="73"/>
      <c r="E54" s="11">
        <f>IF(OR(B54=Datengrundlage!$A$1,'Eingabemaske - Daten'!C54=Datengrundlage!$B$1),0,1)</f>
        <v>1</v>
      </c>
      <c r="F54" s="11">
        <f>IF(OR(B54=Datengrundlage!$A$1,'Eingabemaske - Daten'!C54=Datengrundlage!$B$2),0,1)</f>
        <v>1</v>
      </c>
      <c r="G54" s="11">
        <f>IF(OR(B54=Datengrundlage!$A$1,'Eingabemaske - Daten'!C54=Datengrundlage!$B$3),0,1)</f>
        <v>1</v>
      </c>
      <c r="H54" s="11">
        <f>IF(OR(B54=Datengrundlage!$A$2,'Eingabemaske - Daten'!C54=Datengrundlage!$B$1),0,1)</f>
        <v>1</v>
      </c>
      <c r="I54" s="11">
        <f>IF(OR(B54=Datengrundlage!$A$2,'Eingabemaske - Daten'!C54=Datengrundlage!$B$2),0,1)</f>
        <v>1</v>
      </c>
      <c r="J54" s="11">
        <f>IF(OR(B54=Datengrundlage!$A$2,'Eingabemaske - Daten'!C54=Datengrundlage!$B$3),0,1)</f>
        <v>1</v>
      </c>
      <c r="K54" s="11">
        <f>IF(OR(B54=Datengrundlage!$A$3,'Eingabemaske - Daten'!C54=Datengrundlage!$B$1),0,1)</f>
        <v>1</v>
      </c>
      <c r="L54" s="11">
        <f>IF(OR(B54=Datengrundlage!$A$3,'Eingabemaske - Daten'!C54=Datengrundlage!$B$2),0,1)</f>
        <v>1</v>
      </c>
      <c r="M54" s="11">
        <f>IF(OR(B54=Datengrundlage!$A$3,'Eingabemaske - Daten'!C54=Datengrundlage!$B$3),0,1)</f>
        <v>1</v>
      </c>
      <c r="N54" s="11">
        <f>IF(OR(B54=Datengrundlage!$A$4,'Eingabemaske - Daten'!C54=Datengrundlage!$B$1),0,1)</f>
        <v>0</v>
      </c>
      <c r="O54" s="11">
        <v>0</v>
      </c>
      <c r="P54" s="11">
        <v>0</v>
      </c>
      <c r="Q54" s="11">
        <f>IF(OR(B54=Datengrundlage!$A$5,'Eingabemaske - Daten'!C54=Datengrundlage!$B$1),0,1)</f>
        <v>0</v>
      </c>
      <c r="R54" s="11">
        <f>IF(OR(B54=Datengrundlage!$A$5,'Eingabemaske - Daten'!C54=Datengrundlage!$B$2),0,1)</f>
        <v>0</v>
      </c>
      <c r="S54" s="11">
        <f>IF(OR(B54=Datengrundlage!$A$5,'Eingabemaske - Daten'!C54=Datengrundlage!$B$3),0,1)</f>
        <v>0</v>
      </c>
    </row>
    <row r="55" spans="1:19" ht="25" customHeight="1" x14ac:dyDescent="0.2">
      <c r="A55" s="71"/>
      <c r="B55" s="72"/>
      <c r="C55" s="73"/>
      <c r="E55" s="11">
        <f>IF(OR(B55=Datengrundlage!$A$1,'Eingabemaske - Daten'!C55=Datengrundlage!$B$1),0,1)</f>
        <v>1</v>
      </c>
      <c r="F55" s="11">
        <f>IF(OR(B55=Datengrundlage!$A$1,'Eingabemaske - Daten'!C55=Datengrundlage!$B$2),0,1)</f>
        <v>1</v>
      </c>
      <c r="G55" s="11">
        <f>IF(OR(B55=Datengrundlage!$A$1,'Eingabemaske - Daten'!C55=Datengrundlage!$B$3),0,1)</f>
        <v>1</v>
      </c>
      <c r="H55" s="11">
        <f>IF(OR(B55=Datengrundlage!$A$2,'Eingabemaske - Daten'!C55=Datengrundlage!$B$1),0,1)</f>
        <v>1</v>
      </c>
      <c r="I55" s="11">
        <f>IF(OR(B55=Datengrundlage!$A$2,'Eingabemaske - Daten'!C55=Datengrundlage!$B$2),0,1)</f>
        <v>1</v>
      </c>
      <c r="J55" s="11">
        <f>IF(OR(B55=Datengrundlage!$A$2,'Eingabemaske - Daten'!C55=Datengrundlage!$B$3),0,1)</f>
        <v>1</v>
      </c>
      <c r="K55" s="11">
        <f>IF(OR(B55=Datengrundlage!$A$3,'Eingabemaske - Daten'!C55=Datengrundlage!$B$1),0,1)</f>
        <v>1</v>
      </c>
      <c r="L55" s="11">
        <f>IF(OR(B55=Datengrundlage!$A$3,'Eingabemaske - Daten'!C55=Datengrundlage!$B$2),0,1)</f>
        <v>1</v>
      </c>
      <c r="M55" s="11">
        <f>IF(OR(B55=Datengrundlage!$A$3,'Eingabemaske - Daten'!C55=Datengrundlage!$B$3),0,1)</f>
        <v>1</v>
      </c>
      <c r="N55" s="11">
        <f>IF(OR(B55=Datengrundlage!$A$4,'Eingabemaske - Daten'!C55=Datengrundlage!$B$1),0,1)</f>
        <v>0</v>
      </c>
      <c r="O55" s="11">
        <v>0</v>
      </c>
      <c r="P55" s="11">
        <v>0</v>
      </c>
      <c r="Q55" s="11">
        <f>IF(OR(B55=Datengrundlage!$A$5,'Eingabemaske - Daten'!C55=Datengrundlage!$B$1),0,1)</f>
        <v>0</v>
      </c>
      <c r="R55" s="11">
        <f>IF(OR(B55=Datengrundlage!$A$5,'Eingabemaske - Daten'!C55=Datengrundlage!$B$2),0,1)</f>
        <v>0</v>
      </c>
      <c r="S55" s="11">
        <f>IF(OR(B55=Datengrundlage!$A$5,'Eingabemaske - Daten'!C55=Datengrundlage!$B$3),0,1)</f>
        <v>0</v>
      </c>
    </row>
    <row r="56" spans="1:19" ht="25" customHeight="1" x14ac:dyDescent="0.2">
      <c r="A56" s="71"/>
      <c r="B56" s="72"/>
      <c r="C56" s="73"/>
      <c r="E56" s="11">
        <f>IF(OR(B56=Datengrundlage!$A$1,'Eingabemaske - Daten'!C56=Datengrundlage!$B$1),0,1)</f>
        <v>1</v>
      </c>
      <c r="F56" s="11">
        <f>IF(OR(B56=Datengrundlage!$A$1,'Eingabemaske - Daten'!C56=Datengrundlage!$B$2),0,1)</f>
        <v>1</v>
      </c>
      <c r="G56" s="11">
        <f>IF(OR(B56=Datengrundlage!$A$1,'Eingabemaske - Daten'!C56=Datengrundlage!$B$3),0,1)</f>
        <v>1</v>
      </c>
      <c r="H56" s="11">
        <f>IF(OR(B56=Datengrundlage!$A$2,'Eingabemaske - Daten'!C56=Datengrundlage!$B$1),0,1)</f>
        <v>1</v>
      </c>
      <c r="I56" s="11">
        <f>IF(OR(B56=Datengrundlage!$A$2,'Eingabemaske - Daten'!C56=Datengrundlage!$B$2),0,1)</f>
        <v>1</v>
      </c>
      <c r="J56" s="11">
        <f>IF(OR(B56=Datengrundlage!$A$2,'Eingabemaske - Daten'!C56=Datengrundlage!$B$3),0,1)</f>
        <v>1</v>
      </c>
      <c r="K56" s="11">
        <f>IF(OR(B56=Datengrundlage!$A$3,'Eingabemaske - Daten'!C56=Datengrundlage!$B$1),0,1)</f>
        <v>1</v>
      </c>
      <c r="L56" s="11">
        <f>IF(OR(B56=Datengrundlage!$A$3,'Eingabemaske - Daten'!C56=Datengrundlage!$B$2),0,1)</f>
        <v>1</v>
      </c>
      <c r="M56" s="11">
        <f>IF(OR(B56=Datengrundlage!$A$3,'Eingabemaske - Daten'!C56=Datengrundlage!$B$3),0,1)</f>
        <v>1</v>
      </c>
      <c r="N56" s="11">
        <f>IF(OR(B56=Datengrundlage!$A$4,'Eingabemaske - Daten'!C56=Datengrundlage!$B$1),0,1)</f>
        <v>0</v>
      </c>
      <c r="O56" s="11">
        <v>0</v>
      </c>
      <c r="P56" s="11">
        <v>0</v>
      </c>
      <c r="Q56" s="11">
        <f>IF(OR(B56=Datengrundlage!$A$5,'Eingabemaske - Daten'!C56=Datengrundlage!$B$1),0,1)</f>
        <v>0</v>
      </c>
      <c r="R56" s="11">
        <f>IF(OR(B56=Datengrundlage!$A$5,'Eingabemaske - Daten'!C56=Datengrundlage!$B$2),0,1)</f>
        <v>0</v>
      </c>
      <c r="S56" s="11">
        <f>IF(OR(B56=Datengrundlage!$A$5,'Eingabemaske - Daten'!C56=Datengrundlage!$B$3),0,1)</f>
        <v>0</v>
      </c>
    </row>
  </sheetData>
  <sheetProtection algorithmName="SHA-512" hashValue="Q4RNkTqtPmH0lZrrU8UL4Bj5UnMpBsnBBSEjLqBnwRCVtr01MLkZDMiYS3h/jWGVmwdIKHQN+r4pxVbeAh3rLQ==" saltValue="vC2js6/Rn4tAoPoGp2TUJw==" spinCount="100000" sheet="1" selectLockedCells="1"/>
  <mergeCells count="4">
    <mergeCell ref="B5:C5"/>
    <mergeCell ref="B2:C2"/>
    <mergeCell ref="A5:A6"/>
    <mergeCell ref="B3:C3"/>
  </mergeCells>
  <phoneticPr fontId="4" type="noConversion"/>
  <conditionalFormatting sqref="C7:C56">
    <cfRule type="cellIs" dxfId="26" priority="1" operator="equal">
      <formula>"Erwachsene"</formula>
    </cfRule>
    <cfRule type="cellIs" dxfId="25" priority="2" operator="equal">
      <formula>"Ältere Menschen"</formula>
    </cfRule>
    <cfRule type="cellIs" dxfId="24" priority="4" operator="equal">
      <formula>"Kinder und Jugendliche"</formula>
    </cfRule>
  </conditionalFormatting>
  <pageMargins left="0.7" right="0.7" top="0.78740157499999996" bottom="0.78740157499999996" header="0.3" footer="0.3"/>
  <pageSetup paperSize="9" orientation="portrait" horizontalDpi="0" verticalDpi="0"/>
  <headerFooter>
    <oddHeader>&amp;L&amp;"Arial Narrow Fett,Fett"&amp;K000000Prodos-Verlag
www.prodos-verlag.de&amp;C&amp;"Arial Narrow Fett,Fett"&amp;14&amp;K000000- Demoversion -&amp;R&amp;"Arial Narrow Fett,Fett"&amp;K000000&amp;G</oddHeader>
    <oddFooter>&amp;R&amp;"Arial Narrow,Standard"&amp;10&amp;K000000&amp;P / &amp;N</oddFooter>
  </headerFooter>
  <legacyDrawingHF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CD1B786-28C8-DE41-B88B-38857B5E6116}">
          <x14:formula1>
            <xm:f>Datengrundlage!$A$1:$A$3</xm:f>
          </x14:formula1>
          <xm:sqref>B7:B56</xm:sqref>
        </x14:dataValidation>
        <x14:dataValidation type="list" allowBlank="1" showInputMessage="1" showErrorMessage="1" xr:uid="{3D063DA8-3DA8-4145-9BE7-D24CD8776C80}">
          <x14:formula1>
            <xm:f>Datengrundlage!$B$1:$B$3</xm:f>
          </x14:formula1>
          <xm:sqref>C7:C56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F430-A270-3443-BAD1-FF52137ED9B8}">
  <dimension ref="A1:N59"/>
  <sheetViews>
    <sheetView showGridLines="0" zoomScale="269" zoomScaleNormal="269" zoomScalePageLayoutView="300" workbookViewId="0">
      <selection activeCell="M1" sqref="M1"/>
    </sheetView>
  </sheetViews>
  <sheetFormatPr baseColWidth="10" defaultRowHeight="16" x14ac:dyDescent="0.2"/>
  <cols>
    <col min="1" max="1" width="2.83203125" style="9" customWidth="1"/>
    <col min="2" max="2" width="17.33203125" style="9" customWidth="1"/>
    <col min="3" max="5" width="7.33203125" style="9" customWidth="1"/>
    <col min="6" max="6" width="1" style="9" customWidth="1"/>
    <col min="7" max="9" width="7.33203125" style="9" customWidth="1"/>
    <col min="10" max="10" width="1" style="9" customWidth="1"/>
    <col min="11" max="13" width="7.33203125" style="9" customWidth="1"/>
    <col min="14" max="16384" width="10.83203125" style="9"/>
  </cols>
  <sheetData>
    <row r="1" spans="1:14" x14ac:dyDescent="0.2">
      <c r="M1" s="11" t="str">
        <f>"$A$1:$M$"&amp;COUNTA(B9:B58)+8</f>
        <v>$A$1:$M$28</v>
      </c>
      <c r="N1" s="12"/>
    </row>
    <row r="2" spans="1:14" ht="25" customHeight="1" x14ac:dyDescent="0.2">
      <c r="A2" s="81" t="s">
        <v>73</v>
      </c>
      <c r="B2" s="81"/>
      <c r="C2" s="80" t="str">
        <f>IF('Eingabemaske - Daten'!B2&lt;&gt;"",'Eingabemaske - Daten'!B2,"")</f>
        <v>GP1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12"/>
    </row>
    <row r="3" spans="1:14" ht="25" customHeight="1" x14ac:dyDescent="0.2">
      <c r="A3" s="81" t="s">
        <v>33</v>
      </c>
      <c r="B3" s="81"/>
      <c r="C3" s="80">
        <f>'Eingabemaske - Daten'!B3</f>
        <v>20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12"/>
    </row>
    <row r="4" spans="1:14" ht="8" customHeight="1" x14ac:dyDescent="0.2">
      <c r="A4" s="17"/>
      <c r="B4" s="1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2"/>
    </row>
    <row r="5" spans="1:14" s="16" customFormat="1" ht="20" customHeight="1" x14ac:dyDescent="0.15">
      <c r="A5" s="18"/>
      <c r="B5" s="18"/>
      <c r="C5" s="84" t="s">
        <v>35</v>
      </c>
      <c r="D5" s="84"/>
      <c r="E5" s="84"/>
      <c r="F5" s="8"/>
      <c r="G5" s="85" t="s">
        <v>31</v>
      </c>
      <c r="H5" s="85"/>
      <c r="I5" s="85"/>
      <c r="J5" s="8"/>
      <c r="K5" s="86" t="s">
        <v>36</v>
      </c>
      <c r="L5" s="86"/>
      <c r="M5" s="86"/>
      <c r="N5" s="15"/>
    </row>
    <row r="6" spans="1:14" ht="8" customHeight="1" x14ac:dyDescent="0.2">
      <c r="N6" s="12"/>
    </row>
    <row r="7" spans="1:14" ht="22" customHeight="1" x14ac:dyDescent="0.2">
      <c r="A7" s="81" t="s">
        <v>0</v>
      </c>
      <c r="B7" s="81"/>
      <c r="C7" s="82" t="s">
        <v>5</v>
      </c>
      <c r="D7" s="82"/>
      <c r="E7" s="82"/>
      <c r="F7" s="83"/>
      <c r="G7" s="87" t="s">
        <v>6</v>
      </c>
      <c r="H7" s="87"/>
      <c r="I7" s="87"/>
      <c r="J7" s="83"/>
      <c r="K7" s="88" t="s">
        <v>7</v>
      </c>
      <c r="L7" s="88"/>
      <c r="M7" s="88"/>
    </row>
    <row r="8" spans="1:14" ht="98" customHeight="1" x14ac:dyDescent="0.2">
      <c r="A8" s="81"/>
      <c r="B8" s="81"/>
      <c r="C8" s="68" t="s">
        <v>34</v>
      </c>
      <c r="D8" s="68" t="s">
        <v>3</v>
      </c>
      <c r="E8" s="68" t="s">
        <v>4</v>
      </c>
      <c r="F8" s="83"/>
      <c r="G8" s="68" t="s">
        <v>34</v>
      </c>
      <c r="H8" s="68" t="s">
        <v>3</v>
      </c>
      <c r="I8" s="68" t="s">
        <v>4</v>
      </c>
      <c r="J8" s="83"/>
      <c r="K8" s="68" t="s">
        <v>34</v>
      </c>
      <c r="L8" s="68" t="s">
        <v>3</v>
      </c>
      <c r="M8" s="68" t="s">
        <v>4</v>
      </c>
    </row>
    <row r="9" spans="1:14" s="19" customFormat="1" ht="25" customHeight="1" x14ac:dyDescent="0.2">
      <c r="A9" s="29" t="str">
        <f>IF(B9&lt;&gt;"",CONCATENATE(ROW()-8,"."),"")</f>
        <v>1.</v>
      </c>
      <c r="B9" s="30" t="str" cm="1">
        <f t="array" ref="B9:B28">Lernende_dropdown</f>
        <v>Baier, Sebastian</v>
      </c>
      <c r="C9" s="20">
        <f>IF(B9&lt;&gt;"",VLOOKUP(B9,'Eingabemaske - Daten'!$A$7:$S$56,5,FALSE),"")</f>
        <v>1</v>
      </c>
      <c r="D9" s="20">
        <f>IF(B9&lt;&gt;"",VLOOKUP(B9,'Eingabemaske - Daten'!$A$7:$S$56,8,FALSE),"")</f>
        <v>0</v>
      </c>
      <c r="E9" s="20">
        <f>IF(B9&lt;&gt;"",VLOOKUP(B9,'Eingabemaske - Daten'!$A$7:$S$56,11,FALSE),"")</f>
        <v>1</v>
      </c>
      <c r="F9" s="83"/>
      <c r="G9" s="20">
        <f>IF(B9&lt;&gt;"",VLOOKUP(B9,'Eingabemaske - Daten'!$A$7:$S$56,6,FALSE),"")</f>
        <v>0</v>
      </c>
      <c r="H9" s="20">
        <f>IF(B9&lt;&gt;"",VLOOKUP(B9,'Eingabemaske - Daten'!$A$7:$S$56,9,FALSE),"")</f>
        <v>0</v>
      </c>
      <c r="I9" s="20">
        <f>IF(B9&lt;&gt;"",VLOOKUP(B9,'Eingabemaske - Daten'!$A$7:$S$56,12,FALSE),"")</f>
        <v>0</v>
      </c>
      <c r="J9" s="83"/>
      <c r="K9" s="20">
        <f>IF(B9&lt;&gt;"",VLOOKUP(B9,'Eingabemaske - Daten'!$A$7:$S$56,7,FALSE),"")</f>
        <v>1</v>
      </c>
      <c r="L9" s="20">
        <f>IF(B9&lt;&gt;"",VLOOKUP(B9,'Eingabemaske - Daten'!$A$7:$S$56,10,FALSE),"")</f>
        <v>0</v>
      </c>
      <c r="M9" s="20">
        <f>IF(B9&lt;&gt;"",VLOOKUP(B9,'Eingabemaske - Daten'!$A$7:$S$56,13,FALSE),"")</f>
        <v>1</v>
      </c>
    </row>
    <row r="10" spans="1:14" s="19" customFormat="1" ht="25" customHeight="1" x14ac:dyDescent="0.2">
      <c r="A10" s="29" t="str">
        <f t="shared" ref="A10:A58" si="0">IF(B10&lt;&gt;"",CONCATENATE(ROW()-8,"."),"")</f>
        <v>2.</v>
      </c>
      <c r="B10" s="30" t="str">
        <v>Bauer, Martina</v>
      </c>
      <c r="C10" s="20">
        <f>IF(B10&lt;&gt;"",VLOOKUP(B10,'Eingabemaske - Daten'!$A$7:$S$56,5,FALSE),"")</f>
        <v>0</v>
      </c>
      <c r="D10" s="20">
        <f>IF(B10&lt;&gt;"",VLOOKUP(B10,'Eingabemaske - Daten'!$A$7:$S$56,8,FALSE),"")</f>
        <v>1</v>
      </c>
      <c r="E10" s="20">
        <f>IF(B10&lt;&gt;"",VLOOKUP(B10,'Eingabemaske - Daten'!$A$7:$S$56,11,FALSE),"")</f>
        <v>1</v>
      </c>
      <c r="F10" s="83"/>
      <c r="G10" s="20">
        <f>IF(B10&lt;&gt;"",VLOOKUP(B10,'Eingabemaske - Daten'!$A$7:$S$56,6,FALSE),"")</f>
        <v>0</v>
      </c>
      <c r="H10" s="20">
        <f>IF(B10&lt;&gt;"",VLOOKUP(B10,'Eingabemaske - Daten'!$A$7:$S$56,9,FALSE),"")</f>
        <v>0</v>
      </c>
      <c r="I10" s="20">
        <f>IF(B10&lt;&gt;"",VLOOKUP(B10,'Eingabemaske - Daten'!$A$7:$S$56,12,FALSE),"")</f>
        <v>0</v>
      </c>
      <c r="J10" s="83"/>
      <c r="K10" s="20">
        <f>IF(B10&lt;&gt;"",VLOOKUP(B10,'Eingabemaske - Daten'!$A$7:$S$56,7,FALSE),"")</f>
        <v>0</v>
      </c>
      <c r="L10" s="20">
        <f>IF(B10&lt;&gt;"",VLOOKUP(B10,'Eingabemaske - Daten'!$A$7:$S$56,10,FALSE),"")</f>
        <v>1</v>
      </c>
      <c r="M10" s="20">
        <f>IF(B10&lt;&gt;"",VLOOKUP(B10,'Eingabemaske - Daten'!$A$7:$S$56,13,FALSE),"")</f>
        <v>1</v>
      </c>
    </row>
    <row r="11" spans="1:14" s="19" customFormat="1" ht="25" customHeight="1" x14ac:dyDescent="0.2">
      <c r="A11" s="29" t="str">
        <f t="shared" si="0"/>
        <v>3.</v>
      </c>
      <c r="B11" s="30" t="str">
        <v>Beck, Michel</v>
      </c>
      <c r="C11" s="20">
        <f>IF(B11&lt;&gt;"",VLOOKUP(B11,'Eingabemaske - Daten'!$A$7:$S$56,5,FALSE),"")</f>
        <v>1</v>
      </c>
      <c r="D11" s="20">
        <f>IF(B11&lt;&gt;"",VLOOKUP(B11,'Eingabemaske - Daten'!$A$7:$S$56,8,FALSE),"")</f>
        <v>1</v>
      </c>
      <c r="E11" s="20">
        <f>IF(B11&lt;&gt;"",VLOOKUP(B11,'Eingabemaske - Daten'!$A$7:$S$56,11,FALSE),"")</f>
        <v>0</v>
      </c>
      <c r="F11" s="83"/>
      <c r="G11" s="20">
        <f>IF(B11&lt;&gt;"",VLOOKUP(B11,'Eingabemaske - Daten'!$A$7:$S$56,6,FALSE),"")</f>
        <v>0</v>
      </c>
      <c r="H11" s="20">
        <f>IF(B11&lt;&gt;"",VLOOKUP(B11,'Eingabemaske - Daten'!$A$7:$S$56,9,FALSE),"")</f>
        <v>0</v>
      </c>
      <c r="I11" s="20">
        <f>IF(B11&lt;&gt;"",VLOOKUP(B11,'Eingabemaske - Daten'!$A$7:$S$56,12,FALSE),"")</f>
        <v>0</v>
      </c>
      <c r="J11" s="83"/>
      <c r="K11" s="20">
        <f>IF(B11&lt;&gt;"",VLOOKUP(B11,'Eingabemaske - Daten'!$A$7:$S$56,7,FALSE),"")</f>
        <v>1</v>
      </c>
      <c r="L11" s="20">
        <f>IF(B11&lt;&gt;"",VLOOKUP(B11,'Eingabemaske - Daten'!$A$7:$S$56,10,FALSE),"")</f>
        <v>1</v>
      </c>
      <c r="M11" s="20">
        <f>IF(B11&lt;&gt;"",VLOOKUP(B11,'Eingabemaske - Daten'!$A$7:$S$56,13,FALSE),"")</f>
        <v>0</v>
      </c>
    </row>
    <row r="12" spans="1:14" s="19" customFormat="1" ht="25" customHeight="1" x14ac:dyDescent="0.2">
      <c r="A12" s="29" t="str">
        <f t="shared" si="0"/>
        <v>4.</v>
      </c>
      <c r="B12" s="30" t="str">
        <v>Huber, Yvonne</v>
      </c>
      <c r="C12" s="20">
        <f>IF(B12&lt;&gt;"",VLOOKUP(B12,'Eingabemaske - Daten'!$A$7:$S$56,5,FALSE),"")</f>
        <v>0</v>
      </c>
      <c r="D12" s="20">
        <f>IF(B12&lt;&gt;"",VLOOKUP(B12,'Eingabemaske - Daten'!$A$7:$S$56,8,FALSE),"")</f>
        <v>1</v>
      </c>
      <c r="E12" s="20">
        <f>IF(B12&lt;&gt;"",VLOOKUP(B12,'Eingabemaske - Daten'!$A$7:$S$56,11,FALSE),"")</f>
        <v>1</v>
      </c>
      <c r="F12" s="83"/>
      <c r="G12" s="20">
        <f>IF(B12&lt;&gt;"",VLOOKUP(B12,'Eingabemaske - Daten'!$A$7:$S$56,6,FALSE),"")</f>
        <v>0</v>
      </c>
      <c r="H12" s="20">
        <f>IF(B12&lt;&gt;"",VLOOKUP(B12,'Eingabemaske - Daten'!$A$7:$S$56,9,FALSE),"")</f>
        <v>0</v>
      </c>
      <c r="I12" s="20">
        <f>IF(B12&lt;&gt;"",VLOOKUP(B12,'Eingabemaske - Daten'!$A$7:$S$56,12,FALSE),"")</f>
        <v>0</v>
      </c>
      <c r="J12" s="83"/>
      <c r="K12" s="20">
        <f>IF(B12&lt;&gt;"",VLOOKUP(B12,'Eingabemaske - Daten'!$A$7:$S$56,7,FALSE),"")</f>
        <v>0</v>
      </c>
      <c r="L12" s="20">
        <f>IF(B12&lt;&gt;"",VLOOKUP(B12,'Eingabemaske - Daten'!$A$7:$S$56,10,FALSE),"")</f>
        <v>1</v>
      </c>
      <c r="M12" s="20">
        <f>IF(B12&lt;&gt;"",VLOOKUP(B12,'Eingabemaske - Daten'!$A$7:$S$56,13,FALSE),"")</f>
        <v>1</v>
      </c>
    </row>
    <row r="13" spans="1:14" s="19" customFormat="1" ht="25" customHeight="1" x14ac:dyDescent="0.2">
      <c r="A13" s="29" t="str">
        <f t="shared" si="0"/>
        <v>5.</v>
      </c>
      <c r="B13" s="30" t="str">
        <v>Jäger, Sabine</v>
      </c>
      <c r="C13" s="20">
        <f>IF(B13&lt;&gt;"",VLOOKUP(B13,'Eingabemaske - Daten'!$A$7:$S$56,5,FALSE),"")</f>
        <v>0</v>
      </c>
      <c r="D13" s="20">
        <f>IF(B13&lt;&gt;"",VLOOKUP(B13,'Eingabemaske - Daten'!$A$7:$S$56,8,FALSE),"")</f>
        <v>0</v>
      </c>
      <c r="E13" s="20">
        <f>IF(B13&lt;&gt;"",VLOOKUP(B13,'Eingabemaske - Daten'!$A$7:$S$56,11,FALSE),"")</f>
        <v>0</v>
      </c>
      <c r="F13" s="83"/>
      <c r="G13" s="20">
        <f>IF(B13&lt;&gt;"",VLOOKUP(B13,'Eingabemaske - Daten'!$A$7:$S$56,6,FALSE),"")</f>
        <v>0</v>
      </c>
      <c r="H13" s="20">
        <f>IF(B13&lt;&gt;"",VLOOKUP(B13,'Eingabemaske - Daten'!$A$7:$S$56,9,FALSE),"")</f>
        <v>1</v>
      </c>
      <c r="I13" s="20">
        <f>IF(B13&lt;&gt;"",VLOOKUP(B13,'Eingabemaske - Daten'!$A$7:$S$56,12,FALSE),"")</f>
        <v>1</v>
      </c>
      <c r="J13" s="83"/>
      <c r="K13" s="20">
        <f>IF(B13&lt;&gt;"",VLOOKUP(B13,'Eingabemaske - Daten'!$A$7:$S$56,7,FALSE),"")</f>
        <v>0</v>
      </c>
      <c r="L13" s="20">
        <f>IF(B13&lt;&gt;"",VLOOKUP(B13,'Eingabemaske - Daten'!$A$7:$S$56,10,FALSE),"")</f>
        <v>1</v>
      </c>
      <c r="M13" s="20">
        <f>IF(B13&lt;&gt;"",VLOOKUP(B13,'Eingabemaske - Daten'!$A$7:$S$56,13,FALSE),"")</f>
        <v>1</v>
      </c>
    </row>
    <row r="14" spans="1:14" s="19" customFormat="1" ht="25" customHeight="1" x14ac:dyDescent="0.2">
      <c r="A14" s="29" t="str">
        <f t="shared" si="0"/>
        <v>6.</v>
      </c>
      <c r="B14" s="30" t="str">
        <v>Klein, Franziska</v>
      </c>
      <c r="C14" s="20">
        <f>IF(B14&lt;&gt;"",VLOOKUP(B14,'Eingabemaske - Daten'!$A$7:$S$56,5,FALSE),"")</f>
        <v>0</v>
      </c>
      <c r="D14" s="20">
        <f>IF(B14&lt;&gt;"",VLOOKUP(B14,'Eingabemaske - Daten'!$A$7:$S$56,8,FALSE),"")</f>
        <v>1</v>
      </c>
      <c r="E14" s="20">
        <f>IF(B14&lt;&gt;"",VLOOKUP(B14,'Eingabemaske - Daten'!$A$7:$S$56,11,FALSE),"")</f>
        <v>1</v>
      </c>
      <c r="F14" s="83"/>
      <c r="G14" s="20">
        <f>IF(B14&lt;&gt;"",VLOOKUP(B14,'Eingabemaske - Daten'!$A$7:$S$56,6,FALSE),"")</f>
        <v>0</v>
      </c>
      <c r="H14" s="20">
        <f>IF(B14&lt;&gt;"",VLOOKUP(B14,'Eingabemaske - Daten'!$A$7:$S$56,9,FALSE),"")</f>
        <v>1</v>
      </c>
      <c r="I14" s="20">
        <f>IF(B14&lt;&gt;"",VLOOKUP(B14,'Eingabemaske - Daten'!$A$7:$S$56,12,FALSE),"")</f>
        <v>1</v>
      </c>
      <c r="J14" s="83"/>
      <c r="K14" s="20">
        <f>IF(B14&lt;&gt;"",VLOOKUP(B14,'Eingabemaske - Daten'!$A$7:$S$56,7,FALSE),"")</f>
        <v>0</v>
      </c>
      <c r="L14" s="20">
        <f>IF(B14&lt;&gt;"",VLOOKUP(B14,'Eingabemaske - Daten'!$A$7:$S$56,10,FALSE),"")</f>
        <v>0</v>
      </c>
      <c r="M14" s="20">
        <f>IF(B14&lt;&gt;"",VLOOKUP(B14,'Eingabemaske - Daten'!$A$7:$S$56,13,FALSE),"")</f>
        <v>0</v>
      </c>
    </row>
    <row r="15" spans="1:14" s="19" customFormat="1" ht="25" customHeight="1" x14ac:dyDescent="0.2">
      <c r="A15" s="29" t="str">
        <f t="shared" si="0"/>
        <v>7.</v>
      </c>
      <c r="B15" s="30" t="str">
        <v>König, Corinna</v>
      </c>
      <c r="C15" s="20">
        <f>IF(B15&lt;&gt;"",VLOOKUP(B15,'Eingabemaske - Daten'!$A$7:$S$56,5,FALSE),"")</f>
        <v>1</v>
      </c>
      <c r="D15" s="20">
        <f>IF(B15&lt;&gt;"",VLOOKUP(B15,'Eingabemaske - Daten'!$A$7:$S$56,8,FALSE),"")</f>
        <v>0</v>
      </c>
      <c r="E15" s="20">
        <f>IF(B15&lt;&gt;"",VLOOKUP(B15,'Eingabemaske - Daten'!$A$7:$S$56,11,FALSE),"")</f>
        <v>1</v>
      </c>
      <c r="F15" s="83"/>
      <c r="G15" s="20">
        <f>IF(B15&lt;&gt;"",VLOOKUP(B15,'Eingabemaske - Daten'!$A$7:$S$56,6,FALSE),"")</f>
        <v>0</v>
      </c>
      <c r="H15" s="20">
        <f>IF(B15&lt;&gt;"",VLOOKUP(B15,'Eingabemaske - Daten'!$A$7:$S$56,9,FALSE),"")</f>
        <v>0</v>
      </c>
      <c r="I15" s="20">
        <f>IF(B15&lt;&gt;"",VLOOKUP(B15,'Eingabemaske - Daten'!$A$7:$S$56,12,FALSE),"")</f>
        <v>0</v>
      </c>
      <c r="J15" s="83"/>
      <c r="K15" s="20">
        <f>IF(B15&lt;&gt;"",VLOOKUP(B15,'Eingabemaske - Daten'!$A$7:$S$56,7,FALSE),"")</f>
        <v>1</v>
      </c>
      <c r="L15" s="20">
        <f>IF(B15&lt;&gt;"",VLOOKUP(B15,'Eingabemaske - Daten'!$A$7:$S$56,10,FALSE),"")</f>
        <v>0</v>
      </c>
      <c r="M15" s="20">
        <f>IF(B15&lt;&gt;"",VLOOKUP(B15,'Eingabemaske - Daten'!$A$7:$S$56,13,FALSE),"")</f>
        <v>1</v>
      </c>
    </row>
    <row r="16" spans="1:14" s="19" customFormat="1" ht="25" customHeight="1" x14ac:dyDescent="0.2">
      <c r="A16" s="29" t="str">
        <f t="shared" si="0"/>
        <v>8.</v>
      </c>
      <c r="B16" s="30" t="str">
        <v>Krause, Anna</v>
      </c>
      <c r="C16" s="20">
        <f>IF(B16&lt;&gt;"",VLOOKUP(B16,'Eingabemaske - Daten'!$A$7:$S$56,5,FALSE),"")</f>
        <v>1</v>
      </c>
      <c r="D16" s="20">
        <f>IF(B16&lt;&gt;"",VLOOKUP(B16,'Eingabemaske - Daten'!$A$7:$S$56,8,FALSE),"")</f>
        <v>0</v>
      </c>
      <c r="E16" s="20">
        <f>IF(B16&lt;&gt;"",VLOOKUP(B16,'Eingabemaske - Daten'!$A$7:$S$56,11,FALSE),"")</f>
        <v>1</v>
      </c>
      <c r="F16" s="83"/>
      <c r="G16" s="20">
        <f>IF(B16&lt;&gt;"",VLOOKUP(B16,'Eingabemaske - Daten'!$A$7:$S$56,6,FALSE),"")</f>
        <v>0</v>
      </c>
      <c r="H16" s="20">
        <f>IF(B16&lt;&gt;"",VLOOKUP(B16,'Eingabemaske - Daten'!$A$7:$S$56,9,FALSE),"")</f>
        <v>0</v>
      </c>
      <c r="I16" s="20">
        <f>IF(B16&lt;&gt;"",VLOOKUP(B16,'Eingabemaske - Daten'!$A$7:$S$56,12,FALSE),"")</f>
        <v>0</v>
      </c>
      <c r="J16" s="83"/>
      <c r="K16" s="20">
        <f>IF(B16&lt;&gt;"",VLOOKUP(B16,'Eingabemaske - Daten'!$A$7:$S$56,7,FALSE),"")</f>
        <v>1</v>
      </c>
      <c r="L16" s="20">
        <f>IF(B16&lt;&gt;"",VLOOKUP(B16,'Eingabemaske - Daten'!$A$7:$S$56,10,FALSE),"")</f>
        <v>0</v>
      </c>
      <c r="M16" s="20">
        <f>IF(B16&lt;&gt;"",VLOOKUP(B16,'Eingabemaske - Daten'!$A$7:$S$56,13,FALSE),"")</f>
        <v>1</v>
      </c>
    </row>
    <row r="17" spans="1:13" s="19" customFormat="1" ht="25" customHeight="1" x14ac:dyDescent="0.2">
      <c r="A17" s="29" t="str">
        <f t="shared" si="0"/>
        <v>9.</v>
      </c>
      <c r="B17" s="30" t="str">
        <v>Lange, Rafaela</v>
      </c>
      <c r="C17" s="20">
        <f>IF(B17&lt;&gt;"",VLOOKUP(B17,'Eingabemaske - Daten'!$A$7:$S$56,5,FALSE),"")</f>
        <v>1</v>
      </c>
      <c r="D17" s="20">
        <f>IF(B17&lt;&gt;"",VLOOKUP(B17,'Eingabemaske - Daten'!$A$7:$S$56,8,FALSE),"")</f>
        <v>0</v>
      </c>
      <c r="E17" s="20">
        <f>IF(B17&lt;&gt;"",VLOOKUP(B17,'Eingabemaske - Daten'!$A$7:$S$56,11,FALSE),"")</f>
        <v>1</v>
      </c>
      <c r="F17" s="83"/>
      <c r="G17" s="20">
        <f>IF(B17&lt;&gt;"",VLOOKUP(B17,'Eingabemaske - Daten'!$A$7:$S$56,6,FALSE),"")</f>
        <v>1</v>
      </c>
      <c r="H17" s="20">
        <f>IF(B17&lt;&gt;"",VLOOKUP(B17,'Eingabemaske - Daten'!$A$7:$S$56,9,FALSE),"")</f>
        <v>0</v>
      </c>
      <c r="I17" s="20">
        <f>IF(B17&lt;&gt;"",VLOOKUP(B17,'Eingabemaske - Daten'!$A$7:$S$56,12,FALSE),"")</f>
        <v>1</v>
      </c>
      <c r="J17" s="83"/>
      <c r="K17" s="20">
        <f>IF(B17&lt;&gt;"",VLOOKUP(B17,'Eingabemaske - Daten'!$A$7:$S$56,7,FALSE),"")</f>
        <v>0</v>
      </c>
      <c r="L17" s="20">
        <f>IF(B17&lt;&gt;"",VLOOKUP(B17,'Eingabemaske - Daten'!$A$7:$S$56,10,FALSE),"")</f>
        <v>0</v>
      </c>
      <c r="M17" s="20">
        <f>IF(B17&lt;&gt;"",VLOOKUP(B17,'Eingabemaske - Daten'!$A$7:$S$56,13,FALSE),"")</f>
        <v>0</v>
      </c>
    </row>
    <row r="18" spans="1:13" s="19" customFormat="1" ht="25" customHeight="1" x14ac:dyDescent="0.2">
      <c r="A18" s="29" t="str">
        <f t="shared" si="0"/>
        <v>10.</v>
      </c>
      <c r="B18" s="30" t="str">
        <v>Liebeskind, Martha</v>
      </c>
      <c r="C18" s="20">
        <f>IF(B18&lt;&gt;"",VLOOKUP(B18,'Eingabemaske - Daten'!$A$7:$S$56,5,FALSE),"")</f>
        <v>1</v>
      </c>
      <c r="D18" s="20">
        <f>IF(B18&lt;&gt;"",VLOOKUP(B18,'Eingabemaske - Daten'!$A$7:$S$56,8,FALSE),"")</f>
        <v>0</v>
      </c>
      <c r="E18" s="20">
        <f>IF(B18&lt;&gt;"",VLOOKUP(B18,'Eingabemaske - Daten'!$A$7:$S$56,11,FALSE),"")</f>
        <v>1</v>
      </c>
      <c r="F18" s="83"/>
      <c r="G18" s="20">
        <f>IF(B18&lt;&gt;"",VLOOKUP(B18,'Eingabemaske - Daten'!$A$7:$S$56,6,FALSE),"")</f>
        <v>1</v>
      </c>
      <c r="H18" s="20">
        <f>IF(B18&lt;&gt;"",VLOOKUP(B18,'Eingabemaske - Daten'!$A$7:$S$56,9,FALSE),"")</f>
        <v>0</v>
      </c>
      <c r="I18" s="20">
        <f>IF(B18&lt;&gt;"",VLOOKUP(B18,'Eingabemaske - Daten'!$A$7:$S$56,12,FALSE),"")</f>
        <v>1</v>
      </c>
      <c r="J18" s="83"/>
      <c r="K18" s="20">
        <f>IF(B18&lt;&gt;"",VLOOKUP(B18,'Eingabemaske - Daten'!$A$7:$S$56,7,FALSE),"")</f>
        <v>0</v>
      </c>
      <c r="L18" s="20">
        <f>IF(B18&lt;&gt;"",VLOOKUP(B18,'Eingabemaske - Daten'!$A$7:$S$56,10,FALSE),"")</f>
        <v>0</v>
      </c>
      <c r="M18" s="20">
        <f>IF(B18&lt;&gt;"",VLOOKUP(B18,'Eingabemaske - Daten'!$A$7:$S$56,13,FALSE),"")</f>
        <v>0</v>
      </c>
    </row>
    <row r="19" spans="1:13" s="19" customFormat="1" ht="25" customHeight="1" x14ac:dyDescent="0.2">
      <c r="A19" s="29" t="str">
        <f t="shared" si="0"/>
        <v>11.</v>
      </c>
      <c r="B19" s="30" t="str">
        <v>Meier, Andrea</v>
      </c>
      <c r="C19" s="20">
        <f>IF(B19&lt;&gt;"",VLOOKUP(B19,'Eingabemaske - Daten'!$A$7:$S$56,5,FALSE),"")</f>
        <v>1</v>
      </c>
      <c r="D19" s="20">
        <f>IF(B19&lt;&gt;"",VLOOKUP(B19,'Eingabemaske - Daten'!$A$7:$S$56,8,FALSE),"")</f>
        <v>0</v>
      </c>
      <c r="E19" s="20">
        <f>IF(B19&lt;&gt;"",VLOOKUP(B19,'Eingabemaske - Daten'!$A$7:$S$56,11,FALSE),"")</f>
        <v>1</v>
      </c>
      <c r="F19" s="83"/>
      <c r="G19" s="20">
        <f>IF(B19&lt;&gt;"",VLOOKUP(B19,'Eingabemaske - Daten'!$A$7:$S$56,6,FALSE),"")</f>
        <v>1</v>
      </c>
      <c r="H19" s="20">
        <f>IF(B19&lt;&gt;"",VLOOKUP(B19,'Eingabemaske - Daten'!$A$7:$S$56,9,FALSE),"")</f>
        <v>0</v>
      </c>
      <c r="I19" s="20">
        <f>IF(B19&lt;&gt;"",VLOOKUP(B19,'Eingabemaske - Daten'!$A$7:$S$56,12,FALSE),"")</f>
        <v>1</v>
      </c>
      <c r="J19" s="83"/>
      <c r="K19" s="20">
        <f>IF(B19&lt;&gt;"",VLOOKUP(B19,'Eingabemaske - Daten'!$A$7:$S$56,7,FALSE),"")</f>
        <v>0</v>
      </c>
      <c r="L19" s="20">
        <f>IF(B19&lt;&gt;"",VLOOKUP(B19,'Eingabemaske - Daten'!$A$7:$S$56,10,FALSE),"")</f>
        <v>0</v>
      </c>
      <c r="M19" s="20">
        <f>IF(B19&lt;&gt;"",VLOOKUP(B19,'Eingabemaske - Daten'!$A$7:$S$56,13,FALSE),"")</f>
        <v>0</v>
      </c>
    </row>
    <row r="20" spans="1:13" s="19" customFormat="1" ht="25" customHeight="1" x14ac:dyDescent="0.2">
      <c r="A20" s="29" t="str">
        <f t="shared" si="0"/>
        <v>12.</v>
      </c>
      <c r="B20" s="30" t="str">
        <v>Müller, Frederike</v>
      </c>
      <c r="C20" s="20">
        <f>IF(B20&lt;&gt;"",VLOOKUP(B20,'Eingabemaske - Daten'!$A$7:$S$56,5,FALSE),"")</f>
        <v>1</v>
      </c>
      <c r="D20" s="20">
        <f>IF(B20&lt;&gt;"",VLOOKUP(B20,'Eingabemaske - Daten'!$A$7:$S$56,8,FALSE),"")</f>
        <v>1</v>
      </c>
      <c r="E20" s="20">
        <f>IF(B20&lt;&gt;"",VLOOKUP(B20,'Eingabemaske - Daten'!$A$7:$S$56,11,FALSE),"")</f>
        <v>0</v>
      </c>
      <c r="F20" s="83"/>
      <c r="G20" s="20">
        <f>IF(B20&lt;&gt;"",VLOOKUP(B20,'Eingabemaske - Daten'!$A$7:$S$56,6,FALSE),"")</f>
        <v>1</v>
      </c>
      <c r="H20" s="20">
        <f>IF(B20&lt;&gt;"",VLOOKUP(B20,'Eingabemaske - Daten'!$A$7:$S$56,9,FALSE),"")</f>
        <v>1</v>
      </c>
      <c r="I20" s="20">
        <f>IF(B20&lt;&gt;"",VLOOKUP(B20,'Eingabemaske - Daten'!$A$7:$S$56,12,FALSE),"")</f>
        <v>0</v>
      </c>
      <c r="J20" s="83"/>
      <c r="K20" s="20">
        <f>IF(B20&lt;&gt;"",VLOOKUP(B20,'Eingabemaske - Daten'!$A$7:$S$56,7,FALSE),"")</f>
        <v>0</v>
      </c>
      <c r="L20" s="20">
        <f>IF(B20&lt;&gt;"",VLOOKUP(B20,'Eingabemaske - Daten'!$A$7:$S$56,10,FALSE),"")</f>
        <v>0</v>
      </c>
      <c r="M20" s="20">
        <f>IF(B20&lt;&gt;"",VLOOKUP(B20,'Eingabemaske - Daten'!$A$7:$S$56,13,FALSE),"")</f>
        <v>0</v>
      </c>
    </row>
    <row r="21" spans="1:13" s="19" customFormat="1" ht="25" customHeight="1" x14ac:dyDescent="0.2">
      <c r="A21" s="29" t="str">
        <f t="shared" si="0"/>
        <v>13.</v>
      </c>
      <c r="B21" s="30" t="str">
        <v>Richter, Johanna</v>
      </c>
      <c r="C21" s="20">
        <f>IF(B21&lt;&gt;"",VLOOKUP(B21,'Eingabemaske - Daten'!$A$7:$S$56,5,FALSE),"")</f>
        <v>1</v>
      </c>
      <c r="D21" s="20">
        <f>IF(B21&lt;&gt;"",VLOOKUP(B21,'Eingabemaske - Daten'!$A$7:$S$56,8,FALSE),"")</f>
        <v>1</v>
      </c>
      <c r="E21" s="20">
        <f>IF(B21&lt;&gt;"",VLOOKUP(B21,'Eingabemaske - Daten'!$A$7:$S$56,11,FALSE),"")</f>
        <v>0</v>
      </c>
      <c r="F21" s="83"/>
      <c r="G21" s="20">
        <f>IF(B21&lt;&gt;"",VLOOKUP(B21,'Eingabemaske - Daten'!$A$7:$S$56,6,FALSE),"")</f>
        <v>0</v>
      </c>
      <c r="H21" s="20">
        <f>IF(B21&lt;&gt;"",VLOOKUP(B21,'Eingabemaske - Daten'!$A$7:$S$56,9,FALSE),"")</f>
        <v>0</v>
      </c>
      <c r="I21" s="20">
        <f>IF(B21&lt;&gt;"",VLOOKUP(B21,'Eingabemaske - Daten'!$A$7:$S$56,12,FALSE),"")</f>
        <v>0</v>
      </c>
      <c r="J21" s="83"/>
      <c r="K21" s="20">
        <f>IF(B21&lt;&gt;"",VLOOKUP(B21,'Eingabemaske - Daten'!$A$7:$S$56,7,FALSE),"")</f>
        <v>1</v>
      </c>
      <c r="L21" s="20">
        <f>IF(B21&lt;&gt;"",VLOOKUP(B21,'Eingabemaske - Daten'!$A$7:$S$56,10,FALSE),"")</f>
        <v>1</v>
      </c>
      <c r="M21" s="20">
        <f>IF(B21&lt;&gt;"",VLOOKUP(B21,'Eingabemaske - Daten'!$A$7:$S$56,13,FALSE),"")</f>
        <v>0</v>
      </c>
    </row>
    <row r="22" spans="1:13" s="19" customFormat="1" ht="25" customHeight="1" x14ac:dyDescent="0.2">
      <c r="A22" s="29" t="str">
        <f t="shared" si="0"/>
        <v>14.</v>
      </c>
      <c r="B22" s="30" t="str">
        <v>Schäfer, Ludmilla</v>
      </c>
      <c r="C22" s="20">
        <f>IF(B22&lt;&gt;"",VLOOKUP(B22,'Eingabemaske - Daten'!$A$7:$S$56,5,FALSE),"")</f>
        <v>1</v>
      </c>
      <c r="D22" s="20">
        <f>IF(B22&lt;&gt;"",VLOOKUP(B22,'Eingabemaske - Daten'!$A$7:$S$56,8,FALSE),"")</f>
        <v>1</v>
      </c>
      <c r="E22" s="20">
        <f>IF(B22&lt;&gt;"",VLOOKUP(B22,'Eingabemaske - Daten'!$A$7:$S$56,11,FALSE),"")</f>
        <v>0</v>
      </c>
      <c r="F22" s="83"/>
      <c r="G22" s="20">
        <f>IF(B22&lt;&gt;"",VLOOKUP(B22,'Eingabemaske - Daten'!$A$7:$S$56,6,FALSE),"")</f>
        <v>1</v>
      </c>
      <c r="H22" s="20">
        <f>IF(B22&lt;&gt;"",VLOOKUP(B22,'Eingabemaske - Daten'!$A$7:$S$56,9,FALSE),"")</f>
        <v>1</v>
      </c>
      <c r="I22" s="20">
        <f>IF(B22&lt;&gt;"",VLOOKUP(B22,'Eingabemaske - Daten'!$A$7:$S$56,12,FALSE),"")</f>
        <v>0</v>
      </c>
      <c r="J22" s="83"/>
      <c r="K22" s="20">
        <f>IF(B22&lt;&gt;"",VLOOKUP(B22,'Eingabemaske - Daten'!$A$7:$S$56,7,FALSE),"")</f>
        <v>0</v>
      </c>
      <c r="L22" s="20">
        <f>IF(B22&lt;&gt;"",VLOOKUP(B22,'Eingabemaske - Daten'!$A$7:$S$56,10,FALSE),"")</f>
        <v>0</v>
      </c>
      <c r="M22" s="20">
        <f>IF(B22&lt;&gt;"",VLOOKUP(B22,'Eingabemaske - Daten'!$A$7:$S$56,13,FALSE),"")</f>
        <v>0</v>
      </c>
    </row>
    <row r="23" spans="1:13" s="19" customFormat="1" ht="25" customHeight="1" x14ac:dyDescent="0.2">
      <c r="A23" s="29" t="str">
        <f t="shared" si="0"/>
        <v>15.</v>
      </c>
      <c r="B23" s="30" t="str">
        <v>Schmidt, Johannes</v>
      </c>
      <c r="C23" s="20">
        <f>IF(B23&lt;&gt;"",VLOOKUP(B23,'Eingabemaske - Daten'!$A$7:$S$56,5,FALSE),"")</f>
        <v>0</v>
      </c>
      <c r="D23" s="20">
        <f>IF(B23&lt;&gt;"",VLOOKUP(B23,'Eingabemaske - Daten'!$A$7:$S$56,8,FALSE),"")</f>
        <v>0</v>
      </c>
      <c r="E23" s="20">
        <f>IF(B23&lt;&gt;"",VLOOKUP(B23,'Eingabemaske - Daten'!$A$7:$S$56,11,FALSE),"")</f>
        <v>0</v>
      </c>
      <c r="F23" s="83"/>
      <c r="G23" s="20">
        <f>IF(B23&lt;&gt;"",VLOOKUP(B23,'Eingabemaske - Daten'!$A$7:$S$56,6,FALSE),"")</f>
        <v>0</v>
      </c>
      <c r="H23" s="20">
        <f>IF(B23&lt;&gt;"",VLOOKUP(B23,'Eingabemaske - Daten'!$A$7:$S$56,9,FALSE),"")</f>
        <v>1</v>
      </c>
      <c r="I23" s="20">
        <f>IF(B23&lt;&gt;"",VLOOKUP(B23,'Eingabemaske - Daten'!$A$7:$S$56,12,FALSE),"")</f>
        <v>1</v>
      </c>
      <c r="J23" s="83"/>
      <c r="K23" s="20">
        <f>IF(B23&lt;&gt;"",VLOOKUP(B23,'Eingabemaske - Daten'!$A$7:$S$56,7,FALSE),"")</f>
        <v>0</v>
      </c>
      <c r="L23" s="20">
        <f>IF(B23&lt;&gt;"",VLOOKUP(B23,'Eingabemaske - Daten'!$A$7:$S$56,10,FALSE),"")</f>
        <v>1</v>
      </c>
      <c r="M23" s="20">
        <f>IF(B23&lt;&gt;"",VLOOKUP(B23,'Eingabemaske - Daten'!$A$7:$S$56,13,FALSE),"")</f>
        <v>1</v>
      </c>
    </row>
    <row r="24" spans="1:13" s="19" customFormat="1" ht="25" customHeight="1" x14ac:dyDescent="0.2">
      <c r="A24" s="29" t="str">
        <f t="shared" si="0"/>
        <v>16.</v>
      </c>
      <c r="B24" s="30" t="str">
        <v>Schubert, Ludwig</v>
      </c>
      <c r="C24" s="20">
        <f>IF(B24&lt;&gt;"",VLOOKUP(B24,'Eingabemaske - Daten'!$A$7:$S$56,5,FALSE),"")</f>
        <v>1</v>
      </c>
      <c r="D24" s="20">
        <f>IF(B24&lt;&gt;"",VLOOKUP(B24,'Eingabemaske - Daten'!$A$7:$S$56,8,FALSE),"")</f>
        <v>1</v>
      </c>
      <c r="E24" s="20">
        <f>IF(B24&lt;&gt;"",VLOOKUP(B24,'Eingabemaske - Daten'!$A$7:$S$56,11,FALSE),"")</f>
        <v>0</v>
      </c>
      <c r="F24" s="83"/>
      <c r="G24" s="20">
        <f>IF(B24&lt;&gt;"",VLOOKUP(B24,'Eingabemaske - Daten'!$A$7:$S$56,6,FALSE),"")</f>
        <v>1</v>
      </c>
      <c r="H24" s="20">
        <f>IF(B24&lt;&gt;"",VLOOKUP(B24,'Eingabemaske - Daten'!$A$7:$S$56,9,FALSE),"")</f>
        <v>1</v>
      </c>
      <c r="I24" s="20">
        <f>IF(B24&lt;&gt;"",VLOOKUP(B24,'Eingabemaske - Daten'!$A$7:$S$56,12,FALSE),"")</f>
        <v>0</v>
      </c>
      <c r="J24" s="83"/>
      <c r="K24" s="20">
        <f>IF(B24&lt;&gt;"",VLOOKUP(B24,'Eingabemaske - Daten'!$A$7:$S$56,7,FALSE),"")</f>
        <v>0</v>
      </c>
      <c r="L24" s="20">
        <f>IF(B24&lt;&gt;"",VLOOKUP(B24,'Eingabemaske - Daten'!$A$7:$S$56,10,FALSE),"")</f>
        <v>0</v>
      </c>
      <c r="M24" s="20">
        <f>IF(B24&lt;&gt;"",VLOOKUP(B24,'Eingabemaske - Daten'!$A$7:$S$56,13,FALSE),"")</f>
        <v>0</v>
      </c>
    </row>
    <row r="25" spans="1:13" s="19" customFormat="1" ht="25" customHeight="1" x14ac:dyDescent="0.2">
      <c r="A25" s="29" t="str">
        <f t="shared" si="0"/>
        <v>17.</v>
      </c>
      <c r="B25" s="30" t="str">
        <v>Schubert, Petra</v>
      </c>
      <c r="C25" s="20">
        <f>IF(B25&lt;&gt;"",VLOOKUP(B25,'Eingabemaske - Daten'!$A$7:$S$56,5,FALSE),"")</f>
        <v>1</v>
      </c>
      <c r="D25" s="20">
        <f>IF(B25&lt;&gt;"",VLOOKUP(B25,'Eingabemaske - Daten'!$A$7:$S$56,8,FALSE),"")</f>
        <v>0</v>
      </c>
      <c r="E25" s="20">
        <f>IF(B25&lt;&gt;"",VLOOKUP(B25,'Eingabemaske - Daten'!$A$7:$S$56,11,FALSE),"")</f>
        <v>1</v>
      </c>
      <c r="F25" s="83"/>
      <c r="G25" s="20">
        <f>IF(B25&lt;&gt;"",VLOOKUP(B25,'Eingabemaske - Daten'!$A$7:$S$56,6,FALSE),"")</f>
        <v>1</v>
      </c>
      <c r="H25" s="20">
        <f>IF(B25&lt;&gt;"",VLOOKUP(B25,'Eingabemaske - Daten'!$A$7:$S$56,9,FALSE),"")</f>
        <v>0</v>
      </c>
      <c r="I25" s="20">
        <f>IF(B25&lt;&gt;"",VLOOKUP(B25,'Eingabemaske - Daten'!$A$7:$S$56,12,FALSE),"")</f>
        <v>1</v>
      </c>
      <c r="J25" s="83"/>
      <c r="K25" s="20">
        <f>IF(B25&lt;&gt;"",VLOOKUP(B25,'Eingabemaske - Daten'!$A$7:$S$56,7,FALSE),"")</f>
        <v>0</v>
      </c>
      <c r="L25" s="20">
        <f>IF(B25&lt;&gt;"",VLOOKUP(B25,'Eingabemaske - Daten'!$A$7:$S$56,10,FALSE),"")</f>
        <v>0</v>
      </c>
      <c r="M25" s="20">
        <f>IF(B25&lt;&gt;"",VLOOKUP(B25,'Eingabemaske - Daten'!$A$7:$S$56,13,FALSE),"")</f>
        <v>0</v>
      </c>
    </row>
    <row r="26" spans="1:13" s="19" customFormat="1" ht="25" customHeight="1" x14ac:dyDescent="0.2">
      <c r="A26" s="29" t="str">
        <f t="shared" si="0"/>
        <v>18.</v>
      </c>
      <c r="B26" s="30" t="str">
        <v>Stein, Lena</v>
      </c>
      <c r="C26" s="20">
        <f>IF(B26&lt;&gt;"",VLOOKUP(B26,'Eingabemaske - Daten'!$A$7:$S$56,5,FALSE),"")</f>
        <v>0</v>
      </c>
      <c r="D26" s="20">
        <f>IF(B26&lt;&gt;"",VLOOKUP(B26,'Eingabemaske - Daten'!$A$7:$S$56,8,FALSE),"")</f>
        <v>0</v>
      </c>
      <c r="E26" s="20">
        <f>IF(B26&lt;&gt;"",VLOOKUP(B26,'Eingabemaske - Daten'!$A$7:$S$56,11,FALSE),"")</f>
        <v>0</v>
      </c>
      <c r="F26" s="83"/>
      <c r="G26" s="20">
        <f>IF(B26&lt;&gt;"",VLOOKUP(B26,'Eingabemaske - Daten'!$A$7:$S$56,6,FALSE),"")</f>
        <v>1</v>
      </c>
      <c r="H26" s="20">
        <f>IF(B26&lt;&gt;"",VLOOKUP(B26,'Eingabemaske - Daten'!$A$7:$S$56,9,FALSE),"")</f>
        <v>1</v>
      </c>
      <c r="I26" s="20">
        <f>IF(B26&lt;&gt;"",VLOOKUP(B26,'Eingabemaske - Daten'!$A$7:$S$56,12,FALSE),"")</f>
        <v>0</v>
      </c>
      <c r="J26" s="83"/>
      <c r="K26" s="20">
        <f>IF(B26&lt;&gt;"",VLOOKUP(B26,'Eingabemaske - Daten'!$A$7:$S$56,7,FALSE),"")</f>
        <v>1</v>
      </c>
      <c r="L26" s="20">
        <f>IF(B26&lt;&gt;"",VLOOKUP(B26,'Eingabemaske - Daten'!$A$7:$S$56,10,FALSE),"")</f>
        <v>1</v>
      </c>
      <c r="M26" s="20">
        <f>IF(B26&lt;&gt;"",VLOOKUP(B26,'Eingabemaske - Daten'!$A$7:$S$56,13,FALSE),"")</f>
        <v>0</v>
      </c>
    </row>
    <row r="27" spans="1:13" s="19" customFormat="1" ht="25" customHeight="1" x14ac:dyDescent="0.2">
      <c r="A27" s="29" t="str">
        <f t="shared" si="0"/>
        <v>19.</v>
      </c>
      <c r="B27" s="30" t="str">
        <v>Walter, Marion</v>
      </c>
      <c r="C27" s="20">
        <f>IF(B27&lt;&gt;"",VLOOKUP(B27,'Eingabemaske - Daten'!$A$7:$S$56,5,FALSE),"")</f>
        <v>0</v>
      </c>
      <c r="D27" s="20">
        <f>IF(B27&lt;&gt;"",VLOOKUP(B27,'Eingabemaske - Daten'!$A$7:$S$56,8,FALSE),"")</f>
        <v>1</v>
      </c>
      <c r="E27" s="20">
        <f>IF(B27&lt;&gt;"",VLOOKUP(B27,'Eingabemaske - Daten'!$A$7:$S$56,11,FALSE),"")</f>
        <v>1</v>
      </c>
      <c r="F27" s="83"/>
      <c r="G27" s="20">
        <f>IF(B27&lt;&gt;"",VLOOKUP(B27,'Eingabemaske - Daten'!$A$7:$S$56,6,FALSE),"")</f>
        <v>0</v>
      </c>
      <c r="H27" s="20">
        <f>IF(B27&lt;&gt;"",VLOOKUP(B27,'Eingabemaske - Daten'!$A$7:$S$56,9,FALSE),"")</f>
        <v>0</v>
      </c>
      <c r="I27" s="20">
        <f>IF(B27&lt;&gt;"",VLOOKUP(B27,'Eingabemaske - Daten'!$A$7:$S$56,12,FALSE),"")</f>
        <v>0</v>
      </c>
      <c r="J27" s="83"/>
      <c r="K27" s="20">
        <f>IF(B27&lt;&gt;"",VLOOKUP(B27,'Eingabemaske - Daten'!$A$7:$S$56,7,FALSE),"")</f>
        <v>0</v>
      </c>
      <c r="L27" s="20">
        <f>IF(B27&lt;&gt;"",VLOOKUP(B27,'Eingabemaske - Daten'!$A$7:$S$56,10,FALSE),"")</f>
        <v>1</v>
      </c>
      <c r="M27" s="20">
        <f>IF(B27&lt;&gt;"",VLOOKUP(B27,'Eingabemaske - Daten'!$A$7:$S$56,13,FALSE),"")</f>
        <v>1</v>
      </c>
    </row>
    <row r="28" spans="1:13" s="19" customFormat="1" ht="25" customHeight="1" x14ac:dyDescent="0.2">
      <c r="A28" s="29" t="str">
        <f t="shared" si="0"/>
        <v>20.</v>
      </c>
      <c r="B28" s="30" t="str">
        <v>Wolf, Ida</v>
      </c>
      <c r="C28" s="20">
        <f>IF(B28&lt;&gt;"",VLOOKUP(B28,'Eingabemaske - Daten'!$A$7:$S$56,5,FALSE),"")</f>
        <v>0</v>
      </c>
      <c r="D28" s="20">
        <f>IF(B28&lt;&gt;"",VLOOKUP(B28,'Eingabemaske - Daten'!$A$7:$S$56,8,FALSE),"")</f>
        <v>0</v>
      </c>
      <c r="E28" s="20">
        <f>IF(B28&lt;&gt;"",VLOOKUP(B28,'Eingabemaske - Daten'!$A$7:$S$56,11,FALSE),"")</f>
        <v>0</v>
      </c>
      <c r="F28" s="83"/>
      <c r="G28" s="20">
        <f>IF(B28&lt;&gt;"",VLOOKUP(B28,'Eingabemaske - Daten'!$A$7:$S$56,6,FALSE),"")</f>
        <v>1</v>
      </c>
      <c r="H28" s="20">
        <f>IF(B28&lt;&gt;"",VLOOKUP(B28,'Eingabemaske - Daten'!$A$7:$S$56,9,FALSE),"")</f>
        <v>1</v>
      </c>
      <c r="I28" s="20">
        <f>IF(B28&lt;&gt;"",VLOOKUP(B28,'Eingabemaske - Daten'!$A$7:$S$56,12,FALSE),"")</f>
        <v>0</v>
      </c>
      <c r="J28" s="83"/>
      <c r="K28" s="20">
        <f>IF(B28&lt;&gt;"",VLOOKUP(B28,'Eingabemaske - Daten'!$A$7:$S$56,7,FALSE),"")</f>
        <v>1</v>
      </c>
      <c r="L28" s="20">
        <f>IF(B28&lt;&gt;"",VLOOKUP(B28,'Eingabemaske - Daten'!$A$7:$S$56,10,FALSE),"")</f>
        <v>1</v>
      </c>
      <c r="M28" s="20">
        <f>IF(B28&lt;&gt;"",VLOOKUP(B28,'Eingabemaske - Daten'!$A$7:$S$56,13,FALSE),"")</f>
        <v>0</v>
      </c>
    </row>
    <row r="29" spans="1:13" s="19" customFormat="1" ht="25" customHeight="1" x14ac:dyDescent="0.2">
      <c r="A29" s="29" t="str">
        <f t="shared" si="0"/>
        <v/>
      </c>
      <c r="B29" s="30"/>
      <c r="C29" s="20" t="str">
        <f>IF(B29&lt;&gt;"",VLOOKUP(B29,'Eingabemaske - Daten'!$A$7:$S$56,5,FALSE),"")</f>
        <v/>
      </c>
      <c r="D29" s="20" t="str">
        <f>IF(B29&lt;&gt;"",VLOOKUP(B29,'Eingabemaske - Daten'!$A$7:$S$56,8,FALSE),"")</f>
        <v/>
      </c>
      <c r="E29" s="20" t="str">
        <f>IF(B29&lt;&gt;"",VLOOKUP(B29,'Eingabemaske - Daten'!$A$7:$S$56,11,FALSE),"")</f>
        <v/>
      </c>
      <c r="F29" s="83"/>
      <c r="G29" s="20" t="str">
        <f>IF(B29&lt;&gt;"",VLOOKUP(B29,'Eingabemaske - Daten'!$A$7:$S$56,6,FALSE),"")</f>
        <v/>
      </c>
      <c r="H29" s="20" t="str">
        <f>IF(B29&lt;&gt;"",VLOOKUP(B29,'Eingabemaske - Daten'!$A$7:$S$56,9,FALSE),"")</f>
        <v/>
      </c>
      <c r="I29" s="20" t="str">
        <f>IF(B29&lt;&gt;"",VLOOKUP(B29,'Eingabemaske - Daten'!$A$7:$S$56,12,FALSE),"")</f>
        <v/>
      </c>
      <c r="J29" s="83"/>
      <c r="K29" s="20" t="str">
        <f>IF(B29&lt;&gt;"",VLOOKUP(B29,'Eingabemaske - Daten'!$A$7:$S$56,7,FALSE),"")</f>
        <v/>
      </c>
      <c r="L29" s="20" t="str">
        <f>IF(B29&lt;&gt;"",VLOOKUP(B29,'Eingabemaske - Daten'!$A$7:$S$56,10,FALSE),"")</f>
        <v/>
      </c>
      <c r="M29" s="20" t="str">
        <f>IF(B29&lt;&gt;"",VLOOKUP(B29,'Eingabemaske - Daten'!$A$7:$S$56,13,FALSE),"")</f>
        <v/>
      </c>
    </row>
    <row r="30" spans="1:13" s="19" customFormat="1" ht="25" customHeight="1" x14ac:dyDescent="0.2">
      <c r="A30" s="29" t="str">
        <f t="shared" si="0"/>
        <v/>
      </c>
      <c r="B30" s="30"/>
      <c r="C30" s="20" t="str">
        <f>IF(B30&lt;&gt;"",VLOOKUP(B30,'Eingabemaske - Daten'!$A$7:$S$56,5,FALSE),"")</f>
        <v/>
      </c>
      <c r="D30" s="20" t="str">
        <f>IF(B30&lt;&gt;"",VLOOKUP(B30,'Eingabemaske - Daten'!$A$7:$S$56,8,FALSE),"")</f>
        <v/>
      </c>
      <c r="E30" s="20" t="str">
        <f>IF(B30&lt;&gt;"",VLOOKUP(B30,'Eingabemaske - Daten'!$A$7:$S$56,11,FALSE),"")</f>
        <v/>
      </c>
      <c r="F30" s="83"/>
      <c r="G30" s="20" t="str">
        <f>IF(B30&lt;&gt;"",VLOOKUP(B30,'Eingabemaske - Daten'!$A$7:$S$56,6,FALSE),"")</f>
        <v/>
      </c>
      <c r="H30" s="20" t="str">
        <f>IF(B30&lt;&gt;"",VLOOKUP(B30,'Eingabemaske - Daten'!$A$7:$S$56,9,FALSE),"")</f>
        <v/>
      </c>
      <c r="I30" s="20" t="str">
        <f>IF(B30&lt;&gt;"",VLOOKUP(B30,'Eingabemaske - Daten'!$A$7:$S$56,12,FALSE),"")</f>
        <v/>
      </c>
      <c r="J30" s="83"/>
      <c r="K30" s="20" t="str">
        <f>IF(B30&lt;&gt;"",VLOOKUP(B30,'Eingabemaske - Daten'!$A$7:$S$56,7,FALSE),"")</f>
        <v/>
      </c>
      <c r="L30" s="20" t="str">
        <f>IF(B30&lt;&gt;"",VLOOKUP(B30,'Eingabemaske - Daten'!$A$7:$S$56,10,FALSE),"")</f>
        <v/>
      </c>
      <c r="M30" s="20" t="str">
        <f>IF(B30&lt;&gt;"",VLOOKUP(B30,'Eingabemaske - Daten'!$A$7:$S$56,13,FALSE),"")</f>
        <v/>
      </c>
    </row>
    <row r="31" spans="1:13" s="19" customFormat="1" ht="25" customHeight="1" x14ac:dyDescent="0.2">
      <c r="A31" s="29" t="str">
        <f t="shared" si="0"/>
        <v/>
      </c>
      <c r="B31" s="30"/>
      <c r="C31" s="20" t="str">
        <f>IF(B31&lt;&gt;"",VLOOKUP(B31,'Eingabemaske - Daten'!$A$7:$S$56,5,FALSE),"")</f>
        <v/>
      </c>
      <c r="D31" s="20" t="str">
        <f>IF(B31&lt;&gt;"",VLOOKUP(B31,'Eingabemaske - Daten'!$A$7:$S$56,8,FALSE),"")</f>
        <v/>
      </c>
      <c r="E31" s="20" t="str">
        <f>IF(B31&lt;&gt;"",VLOOKUP(B31,'Eingabemaske - Daten'!$A$7:$S$56,11,FALSE),"")</f>
        <v/>
      </c>
      <c r="F31" s="83"/>
      <c r="G31" s="20" t="str">
        <f>IF(B31&lt;&gt;"",VLOOKUP(B31,'Eingabemaske - Daten'!$A$7:$S$56,6,FALSE),"")</f>
        <v/>
      </c>
      <c r="H31" s="20" t="str">
        <f>IF(B31&lt;&gt;"",VLOOKUP(B31,'Eingabemaske - Daten'!$A$7:$S$56,9,FALSE),"")</f>
        <v/>
      </c>
      <c r="I31" s="20" t="str">
        <f>IF(B31&lt;&gt;"",VLOOKUP(B31,'Eingabemaske - Daten'!$A$7:$S$56,12,FALSE),"")</f>
        <v/>
      </c>
      <c r="J31" s="83"/>
      <c r="K31" s="20" t="str">
        <f>IF(B31&lt;&gt;"",VLOOKUP(B31,'Eingabemaske - Daten'!$A$7:$S$56,7,FALSE),"")</f>
        <v/>
      </c>
      <c r="L31" s="20" t="str">
        <f>IF(B31&lt;&gt;"",VLOOKUP(B31,'Eingabemaske - Daten'!$A$7:$S$56,10,FALSE),"")</f>
        <v/>
      </c>
      <c r="M31" s="20" t="str">
        <f>IF(B31&lt;&gt;"",VLOOKUP(B31,'Eingabemaske - Daten'!$A$7:$S$56,13,FALSE),"")</f>
        <v/>
      </c>
    </row>
    <row r="32" spans="1:13" s="19" customFormat="1" ht="25" customHeight="1" x14ac:dyDescent="0.2">
      <c r="A32" s="29" t="str">
        <f t="shared" si="0"/>
        <v/>
      </c>
      <c r="B32" s="30"/>
      <c r="C32" s="20" t="str">
        <f>IF(B32&lt;&gt;"",VLOOKUP(B32,'Eingabemaske - Daten'!$A$7:$S$56,5,FALSE),"")</f>
        <v/>
      </c>
      <c r="D32" s="20" t="str">
        <f>IF(B32&lt;&gt;"",VLOOKUP(B32,'Eingabemaske - Daten'!$A$7:$S$56,8,FALSE),"")</f>
        <v/>
      </c>
      <c r="E32" s="20" t="str">
        <f>IF(B32&lt;&gt;"",VLOOKUP(B32,'Eingabemaske - Daten'!$A$7:$S$56,11,FALSE),"")</f>
        <v/>
      </c>
      <c r="F32" s="83"/>
      <c r="G32" s="20" t="str">
        <f>IF(B32&lt;&gt;"",VLOOKUP(B32,'Eingabemaske - Daten'!$A$7:$S$56,6,FALSE),"")</f>
        <v/>
      </c>
      <c r="H32" s="20" t="str">
        <f>IF(B32&lt;&gt;"",VLOOKUP(B32,'Eingabemaske - Daten'!$A$7:$S$56,9,FALSE),"")</f>
        <v/>
      </c>
      <c r="I32" s="20" t="str">
        <f>IF(B32&lt;&gt;"",VLOOKUP(B32,'Eingabemaske - Daten'!$A$7:$S$56,12,FALSE),"")</f>
        <v/>
      </c>
      <c r="J32" s="83"/>
      <c r="K32" s="20" t="str">
        <f>IF(B32&lt;&gt;"",VLOOKUP(B32,'Eingabemaske - Daten'!$A$7:$S$56,7,FALSE),"")</f>
        <v/>
      </c>
      <c r="L32" s="20" t="str">
        <f>IF(B32&lt;&gt;"",VLOOKUP(B32,'Eingabemaske - Daten'!$A$7:$S$56,10,FALSE),"")</f>
        <v/>
      </c>
      <c r="M32" s="20" t="str">
        <f>IF(B32&lt;&gt;"",VLOOKUP(B32,'Eingabemaske - Daten'!$A$7:$S$56,13,FALSE),"")</f>
        <v/>
      </c>
    </row>
    <row r="33" spans="1:13" s="19" customFormat="1" ht="25" customHeight="1" x14ac:dyDescent="0.2">
      <c r="A33" s="29" t="str">
        <f t="shared" si="0"/>
        <v/>
      </c>
      <c r="B33" s="30"/>
      <c r="C33" s="20" t="str">
        <f>IF(B33&lt;&gt;"",VLOOKUP(B33,'Eingabemaske - Daten'!$A$7:$S$56,5,FALSE),"")</f>
        <v/>
      </c>
      <c r="D33" s="20" t="str">
        <f>IF(B33&lt;&gt;"",VLOOKUP(B33,'Eingabemaske - Daten'!$A$7:$S$56,8,FALSE),"")</f>
        <v/>
      </c>
      <c r="E33" s="20" t="str">
        <f>IF(B33&lt;&gt;"",VLOOKUP(B33,'Eingabemaske - Daten'!$A$7:$S$56,11,FALSE),"")</f>
        <v/>
      </c>
      <c r="F33" s="83"/>
      <c r="G33" s="20" t="str">
        <f>IF(B33&lt;&gt;"",VLOOKUP(B33,'Eingabemaske - Daten'!$A$7:$S$56,6,FALSE),"")</f>
        <v/>
      </c>
      <c r="H33" s="20" t="str">
        <f>IF(B33&lt;&gt;"",VLOOKUP(B33,'Eingabemaske - Daten'!$A$7:$S$56,9,FALSE),"")</f>
        <v/>
      </c>
      <c r="I33" s="20" t="str">
        <f>IF(B33&lt;&gt;"",VLOOKUP(B33,'Eingabemaske - Daten'!$A$7:$S$56,12,FALSE),"")</f>
        <v/>
      </c>
      <c r="J33" s="83"/>
      <c r="K33" s="20" t="str">
        <f>IF(B33&lt;&gt;"",VLOOKUP(B33,'Eingabemaske - Daten'!$A$7:$S$56,7,FALSE),"")</f>
        <v/>
      </c>
      <c r="L33" s="20" t="str">
        <f>IF(B33&lt;&gt;"",VLOOKUP(B33,'Eingabemaske - Daten'!$A$7:$S$56,10,FALSE),"")</f>
        <v/>
      </c>
      <c r="M33" s="20" t="str">
        <f>IF(B33&lt;&gt;"",VLOOKUP(B33,'Eingabemaske - Daten'!$A$7:$S$56,13,FALSE),"")</f>
        <v/>
      </c>
    </row>
    <row r="34" spans="1:13" s="19" customFormat="1" ht="25" customHeight="1" x14ac:dyDescent="0.2">
      <c r="A34" s="29" t="str">
        <f t="shared" si="0"/>
        <v/>
      </c>
      <c r="B34" s="30"/>
      <c r="C34" s="20" t="str">
        <f>IF(B34&lt;&gt;"",VLOOKUP(B34,'Eingabemaske - Daten'!$A$7:$S$56,5,FALSE),"")</f>
        <v/>
      </c>
      <c r="D34" s="20" t="str">
        <f>IF(B34&lt;&gt;"",VLOOKUP(B34,'Eingabemaske - Daten'!$A$7:$S$56,8,FALSE),"")</f>
        <v/>
      </c>
      <c r="E34" s="20" t="str">
        <f>IF(B34&lt;&gt;"",VLOOKUP(B34,'Eingabemaske - Daten'!$A$7:$S$56,11,FALSE),"")</f>
        <v/>
      </c>
      <c r="F34" s="83"/>
      <c r="G34" s="20" t="str">
        <f>IF(B34&lt;&gt;"",VLOOKUP(B34,'Eingabemaske - Daten'!$A$7:$S$56,6,FALSE),"")</f>
        <v/>
      </c>
      <c r="H34" s="20" t="str">
        <f>IF(B34&lt;&gt;"",VLOOKUP(B34,'Eingabemaske - Daten'!$A$7:$S$56,9,FALSE),"")</f>
        <v/>
      </c>
      <c r="I34" s="20" t="str">
        <f>IF(B34&lt;&gt;"",VLOOKUP(B34,'Eingabemaske - Daten'!$A$7:$S$56,12,FALSE),"")</f>
        <v/>
      </c>
      <c r="J34" s="83"/>
      <c r="K34" s="20" t="str">
        <f>IF(B34&lt;&gt;"",VLOOKUP(B34,'Eingabemaske - Daten'!$A$7:$S$56,7,FALSE),"")</f>
        <v/>
      </c>
      <c r="L34" s="20" t="str">
        <f>IF(B34&lt;&gt;"",VLOOKUP(B34,'Eingabemaske - Daten'!$A$7:$S$56,10,FALSE),"")</f>
        <v/>
      </c>
      <c r="M34" s="20" t="str">
        <f>IF(B34&lt;&gt;"",VLOOKUP(B34,'Eingabemaske - Daten'!$A$7:$S$56,13,FALSE),"")</f>
        <v/>
      </c>
    </row>
    <row r="35" spans="1:13" s="19" customFormat="1" ht="25" customHeight="1" x14ac:dyDescent="0.2">
      <c r="A35" s="29" t="str">
        <f t="shared" si="0"/>
        <v/>
      </c>
      <c r="B35" s="30"/>
      <c r="C35" s="20" t="str">
        <f>IF(B35&lt;&gt;"",VLOOKUP(B35,'Eingabemaske - Daten'!$A$7:$S$56,5,FALSE),"")</f>
        <v/>
      </c>
      <c r="D35" s="20" t="str">
        <f>IF(B35&lt;&gt;"",VLOOKUP(B35,'Eingabemaske - Daten'!$A$7:$S$56,8,FALSE),"")</f>
        <v/>
      </c>
      <c r="E35" s="20" t="str">
        <f>IF(B35&lt;&gt;"",VLOOKUP(B35,'Eingabemaske - Daten'!$A$7:$S$56,11,FALSE),"")</f>
        <v/>
      </c>
      <c r="F35" s="83"/>
      <c r="G35" s="20" t="str">
        <f>IF(B35&lt;&gt;"",VLOOKUP(B35,'Eingabemaske - Daten'!$A$7:$S$56,6,FALSE),"")</f>
        <v/>
      </c>
      <c r="H35" s="20" t="str">
        <f>IF(B35&lt;&gt;"",VLOOKUP(B35,'Eingabemaske - Daten'!$A$7:$S$56,9,FALSE),"")</f>
        <v/>
      </c>
      <c r="I35" s="20" t="str">
        <f>IF(B35&lt;&gt;"",VLOOKUP(B35,'Eingabemaske - Daten'!$A$7:$S$56,12,FALSE),"")</f>
        <v/>
      </c>
      <c r="J35" s="83"/>
      <c r="K35" s="20" t="str">
        <f>IF(B35&lt;&gt;"",VLOOKUP(B35,'Eingabemaske - Daten'!$A$7:$S$56,7,FALSE),"")</f>
        <v/>
      </c>
      <c r="L35" s="20" t="str">
        <f>IF(B35&lt;&gt;"",VLOOKUP(B35,'Eingabemaske - Daten'!$A$7:$S$56,10,FALSE),"")</f>
        <v/>
      </c>
      <c r="M35" s="20" t="str">
        <f>IF(B35&lt;&gt;"",VLOOKUP(B35,'Eingabemaske - Daten'!$A$7:$S$56,13,FALSE),"")</f>
        <v/>
      </c>
    </row>
    <row r="36" spans="1:13" s="19" customFormat="1" ht="25" customHeight="1" x14ac:dyDescent="0.2">
      <c r="A36" s="29" t="str">
        <f t="shared" si="0"/>
        <v/>
      </c>
      <c r="B36" s="30"/>
      <c r="C36" s="20" t="str">
        <f>IF(B36&lt;&gt;"",VLOOKUP(B36,'Eingabemaske - Daten'!$A$7:$S$56,5,FALSE),"")</f>
        <v/>
      </c>
      <c r="D36" s="20" t="str">
        <f>IF(B36&lt;&gt;"",VLOOKUP(B36,'Eingabemaske - Daten'!$A$7:$S$56,8,FALSE),"")</f>
        <v/>
      </c>
      <c r="E36" s="20" t="str">
        <f>IF(B36&lt;&gt;"",VLOOKUP(B36,'Eingabemaske - Daten'!$A$7:$S$56,11,FALSE),"")</f>
        <v/>
      </c>
      <c r="F36" s="83"/>
      <c r="G36" s="20" t="str">
        <f>IF(B36&lt;&gt;"",VLOOKUP(B36,'Eingabemaske - Daten'!$A$7:$S$56,6,FALSE),"")</f>
        <v/>
      </c>
      <c r="H36" s="20" t="str">
        <f>IF(B36&lt;&gt;"",VLOOKUP(B36,'Eingabemaske - Daten'!$A$7:$S$56,9,FALSE),"")</f>
        <v/>
      </c>
      <c r="I36" s="20" t="str">
        <f>IF(B36&lt;&gt;"",VLOOKUP(B36,'Eingabemaske - Daten'!$A$7:$S$56,12,FALSE),"")</f>
        <v/>
      </c>
      <c r="J36" s="83"/>
      <c r="K36" s="20" t="str">
        <f>IF(B36&lt;&gt;"",VLOOKUP(B36,'Eingabemaske - Daten'!$A$7:$S$56,7,FALSE),"")</f>
        <v/>
      </c>
      <c r="L36" s="20" t="str">
        <f>IF(B36&lt;&gt;"",VLOOKUP(B36,'Eingabemaske - Daten'!$A$7:$S$56,10,FALSE),"")</f>
        <v/>
      </c>
      <c r="M36" s="20" t="str">
        <f>IF(B36&lt;&gt;"",VLOOKUP(B36,'Eingabemaske - Daten'!$A$7:$S$56,13,FALSE),"")</f>
        <v/>
      </c>
    </row>
    <row r="37" spans="1:13" s="19" customFormat="1" ht="25" customHeight="1" x14ac:dyDescent="0.2">
      <c r="A37" s="29" t="str">
        <f t="shared" si="0"/>
        <v/>
      </c>
      <c r="B37" s="30"/>
      <c r="C37" s="20" t="str">
        <f>IF(B37&lt;&gt;"",VLOOKUP(B37,'Eingabemaske - Daten'!$A$7:$S$56,5,FALSE),"")</f>
        <v/>
      </c>
      <c r="D37" s="20" t="str">
        <f>IF(B37&lt;&gt;"",VLOOKUP(B37,'Eingabemaske - Daten'!$A$7:$S$56,8,FALSE),"")</f>
        <v/>
      </c>
      <c r="E37" s="20" t="str">
        <f>IF(B37&lt;&gt;"",VLOOKUP(B37,'Eingabemaske - Daten'!$A$7:$S$56,11,FALSE),"")</f>
        <v/>
      </c>
      <c r="F37" s="83"/>
      <c r="G37" s="20" t="str">
        <f>IF(B37&lt;&gt;"",VLOOKUP(B37,'Eingabemaske - Daten'!$A$7:$S$56,6,FALSE),"")</f>
        <v/>
      </c>
      <c r="H37" s="20" t="str">
        <f>IF(B37&lt;&gt;"",VLOOKUP(B37,'Eingabemaske - Daten'!$A$7:$S$56,9,FALSE),"")</f>
        <v/>
      </c>
      <c r="I37" s="20" t="str">
        <f>IF(B37&lt;&gt;"",VLOOKUP(B37,'Eingabemaske - Daten'!$A$7:$S$56,12,FALSE),"")</f>
        <v/>
      </c>
      <c r="J37" s="83"/>
      <c r="K37" s="20" t="str">
        <f>IF(B37&lt;&gt;"",VLOOKUP(B37,'Eingabemaske - Daten'!$A$7:$S$56,7,FALSE),"")</f>
        <v/>
      </c>
      <c r="L37" s="20" t="str">
        <f>IF(B37&lt;&gt;"",VLOOKUP(B37,'Eingabemaske - Daten'!$A$7:$S$56,10,FALSE),"")</f>
        <v/>
      </c>
      <c r="M37" s="20" t="str">
        <f>IF(B37&lt;&gt;"",VLOOKUP(B37,'Eingabemaske - Daten'!$A$7:$S$56,13,FALSE),"")</f>
        <v/>
      </c>
    </row>
    <row r="38" spans="1:13" s="19" customFormat="1" ht="25" customHeight="1" x14ac:dyDescent="0.2">
      <c r="A38" s="29" t="str">
        <f t="shared" si="0"/>
        <v/>
      </c>
      <c r="B38" s="30"/>
      <c r="C38" s="20" t="str">
        <f>IF(B38&lt;&gt;"",VLOOKUP(B38,'Eingabemaske - Daten'!$A$7:$S$56,5,FALSE),"")</f>
        <v/>
      </c>
      <c r="D38" s="20" t="str">
        <f>IF(B38&lt;&gt;"",VLOOKUP(B38,'Eingabemaske - Daten'!$A$7:$S$56,8,FALSE),"")</f>
        <v/>
      </c>
      <c r="E38" s="20" t="str">
        <f>IF(B38&lt;&gt;"",VLOOKUP(B38,'Eingabemaske - Daten'!$A$7:$S$56,11,FALSE),"")</f>
        <v/>
      </c>
      <c r="F38" s="83"/>
      <c r="G38" s="20" t="str">
        <f>IF(B38&lt;&gt;"",VLOOKUP(B38,'Eingabemaske - Daten'!$A$7:$S$56,6,FALSE),"")</f>
        <v/>
      </c>
      <c r="H38" s="20" t="str">
        <f>IF(B38&lt;&gt;"",VLOOKUP(B38,'Eingabemaske - Daten'!$A$7:$S$56,9,FALSE),"")</f>
        <v/>
      </c>
      <c r="I38" s="20" t="str">
        <f>IF(B38&lt;&gt;"",VLOOKUP(B38,'Eingabemaske - Daten'!$A$7:$S$56,12,FALSE),"")</f>
        <v/>
      </c>
      <c r="J38" s="83"/>
      <c r="K38" s="20" t="str">
        <f>IF(B38&lt;&gt;"",VLOOKUP(B38,'Eingabemaske - Daten'!$A$7:$S$56,7,FALSE),"")</f>
        <v/>
      </c>
      <c r="L38" s="20" t="str">
        <f>IF(B38&lt;&gt;"",VLOOKUP(B38,'Eingabemaske - Daten'!$A$7:$S$56,10,FALSE),"")</f>
        <v/>
      </c>
      <c r="M38" s="20" t="str">
        <f>IF(B38&lt;&gt;"",VLOOKUP(B38,'Eingabemaske - Daten'!$A$7:$S$56,13,FALSE),"")</f>
        <v/>
      </c>
    </row>
    <row r="39" spans="1:13" s="19" customFormat="1" ht="25" customHeight="1" x14ac:dyDescent="0.2">
      <c r="A39" s="29" t="str">
        <f t="shared" si="0"/>
        <v/>
      </c>
      <c r="B39" s="30"/>
      <c r="C39" s="20" t="str">
        <f>IF(B39&lt;&gt;"",VLOOKUP(B39,'Eingabemaske - Daten'!$A$7:$S$56,5,FALSE),"")</f>
        <v/>
      </c>
      <c r="D39" s="20" t="str">
        <f>IF(B39&lt;&gt;"",VLOOKUP(B39,'Eingabemaske - Daten'!$A$7:$S$56,8,FALSE),"")</f>
        <v/>
      </c>
      <c r="E39" s="20" t="str">
        <f>IF(B39&lt;&gt;"",VLOOKUP(B39,'Eingabemaske - Daten'!$A$7:$S$56,11,FALSE),"")</f>
        <v/>
      </c>
      <c r="F39" s="83"/>
      <c r="G39" s="20" t="str">
        <f>IF(B39&lt;&gt;"",VLOOKUP(B39,'Eingabemaske - Daten'!$A$7:$S$56,6,FALSE),"")</f>
        <v/>
      </c>
      <c r="H39" s="20" t="str">
        <f>IF(B39&lt;&gt;"",VLOOKUP(B39,'Eingabemaske - Daten'!$A$7:$S$56,9,FALSE),"")</f>
        <v/>
      </c>
      <c r="I39" s="20" t="str">
        <f>IF(B39&lt;&gt;"",VLOOKUP(B39,'Eingabemaske - Daten'!$A$7:$S$56,12,FALSE),"")</f>
        <v/>
      </c>
      <c r="J39" s="83"/>
      <c r="K39" s="20" t="str">
        <f>IF(B39&lt;&gt;"",VLOOKUP(B39,'Eingabemaske - Daten'!$A$7:$S$56,7,FALSE),"")</f>
        <v/>
      </c>
      <c r="L39" s="20" t="str">
        <f>IF(B39&lt;&gt;"",VLOOKUP(B39,'Eingabemaske - Daten'!$A$7:$S$56,10,FALSE),"")</f>
        <v/>
      </c>
      <c r="M39" s="20" t="str">
        <f>IF(B39&lt;&gt;"",VLOOKUP(B39,'Eingabemaske - Daten'!$A$7:$S$56,13,FALSE),"")</f>
        <v/>
      </c>
    </row>
    <row r="40" spans="1:13" s="19" customFormat="1" ht="25" customHeight="1" x14ac:dyDescent="0.2">
      <c r="A40" s="29" t="str">
        <f t="shared" si="0"/>
        <v/>
      </c>
      <c r="B40" s="30"/>
      <c r="C40" s="20" t="str">
        <f>IF(B40&lt;&gt;"",VLOOKUP(B40,'Eingabemaske - Daten'!$A$7:$S$56,5,FALSE),"")</f>
        <v/>
      </c>
      <c r="D40" s="20" t="str">
        <f>IF(B40&lt;&gt;"",VLOOKUP(B40,'Eingabemaske - Daten'!$A$7:$S$56,8,FALSE),"")</f>
        <v/>
      </c>
      <c r="E40" s="20" t="str">
        <f>IF(B40&lt;&gt;"",VLOOKUP(B40,'Eingabemaske - Daten'!$A$7:$S$56,11,FALSE),"")</f>
        <v/>
      </c>
      <c r="F40" s="83"/>
      <c r="G40" s="20" t="str">
        <f>IF(B40&lt;&gt;"",VLOOKUP(B40,'Eingabemaske - Daten'!$A$7:$S$56,6,FALSE),"")</f>
        <v/>
      </c>
      <c r="H40" s="20" t="str">
        <f>IF(B40&lt;&gt;"",VLOOKUP(B40,'Eingabemaske - Daten'!$A$7:$S$56,9,FALSE),"")</f>
        <v/>
      </c>
      <c r="I40" s="20" t="str">
        <f>IF(B40&lt;&gt;"",VLOOKUP(B40,'Eingabemaske - Daten'!$A$7:$S$56,12,FALSE),"")</f>
        <v/>
      </c>
      <c r="J40" s="83"/>
      <c r="K40" s="20" t="str">
        <f>IF(B40&lt;&gt;"",VLOOKUP(B40,'Eingabemaske - Daten'!$A$7:$S$56,7,FALSE),"")</f>
        <v/>
      </c>
      <c r="L40" s="20" t="str">
        <f>IF(B40&lt;&gt;"",VLOOKUP(B40,'Eingabemaske - Daten'!$A$7:$S$56,10,FALSE),"")</f>
        <v/>
      </c>
      <c r="M40" s="20" t="str">
        <f>IF(B40&lt;&gt;"",VLOOKUP(B40,'Eingabemaske - Daten'!$A$7:$S$56,13,FALSE),"")</f>
        <v/>
      </c>
    </row>
    <row r="41" spans="1:13" s="19" customFormat="1" ht="25" customHeight="1" x14ac:dyDescent="0.2">
      <c r="A41" s="29" t="str">
        <f t="shared" si="0"/>
        <v/>
      </c>
      <c r="B41" s="30"/>
      <c r="C41" s="20" t="str">
        <f>IF(B41&lt;&gt;"",VLOOKUP(B41,'Eingabemaske - Daten'!$A$7:$S$56,5,FALSE),"")</f>
        <v/>
      </c>
      <c r="D41" s="20" t="str">
        <f>IF(B41&lt;&gt;"",VLOOKUP(B41,'Eingabemaske - Daten'!$A$7:$S$56,8,FALSE),"")</f>
        <v/>
      </c>
      <c r="E41" s="20" t="str">
        <f>IF(B41&lt;&gt;"",VLOOKUP(B41,'Eingabemaske - Daten'!$A$7:$S$56,11,FALSE),"")</f>
        <v/>
      </c>
      <c r="F41" s="83"/>
      <c r="G41" s="20" t="str">
        <f>IF(B41&lt;&gt;"",VLOOKUP(B41,'Eingabemaske - Daten'!$A$7:$S$56,6,FALSE),"")</f>
        <v/>
      </c>
      <c r="H41" s="20" t="str">
        <f>IF(B41&lt;&gt;"",VLOOKUP(B41,'Eingabemaske - Daten'!$A$7:$S$56,9,FALSE),"")</f>
        <v/>
      </c>
      <c r="I41" s="20" t="str">
        <f>IF(B41&lt;&gt;"",VLOOKUP(B41,'Eingabemaske - Daten'!$A$7:$S$56,12,FALSE),"")</f>
        <v/>
      </c>
      <c r="J41" s="83"/>
      <c r="K41" s="20" t="str">
        <f>IF(B41&lt;&gt;"",VLOOKUP(B41,'Eingabemaske - Daten'!$A$7:$S$56,7,FALSE),"")</f>
        <v/>
      </c>
      <c r="L41" s="20" t="str">
        <f>IF(B41&lt;&gt;"",VLOOKUP(B41,'Eingabemaske - Daten'!$A$7:$S$56,10,FALSE),"")</f>
        <v/>
      </c>
      <c r="M41" s="20" t="str">
        <f>IF(B41&lt;&gt;"",VLOOKUP(B41,'Eingabemaske - Daten'!$A$7:$S$56,13,FALSE),"")</f>
        <v/>
      </c>
    </row>
    <row r="42" spans="1:13" s="19" customFormat="1" ht="25" customHeight="1" x14ac:dyDescent="0.2">
      <c r="A42" s="29" t="str">
        <f t="shared" si="0"/>
        <v/>
      </c>
      <c r="B42" s="30"/>
      <c r="C42" s="20" t="str">
        <f>IF(B42&lt;&gt;"",VLOOKUP(B42,'Eingabemaske - Daten'!$A$7:$S$56,5,FALSE),"")</f>
        <v/>
      </c>
      <c r="D42" s="20" t="str">
        <f>IF(B42&lt;&gt;"",VLOOKUP(B42,'Eingabemaske - Daten'!$A$7:$S$56,8,FALSE),"")</f>
        <v/>
      </c>
      <c r="E42" s="20" t="str">
        <f>IF(B42&lt;&gt;"",VLOOKUP(B42,'Eingabemaske - Daten'!$A$7:$S$56,11,FALSE),"")</f>
        <v/>
      </c>
      <c r="F42" s="83"/>
      <c r="G42" s="20" t="str">
        <f>IF(B42&lt;&gt;"",VLOOKUP(B42,'Eingabemaske - Daten'!$A$7:$S$56,6,FALSE),"")</f>
        <v/>
      </c>
      <c r="H42" s="20" t="str">
        <f>IF(B42&lt;&gt;"",VLOOKUP(B42,'Eingabemaske - Daten'!$A$7:$S$56,9,FALSE),"")</f>
        <v/>
      </c>
      <c r="I42" s="20" t="str">
        <f>IF(B42&lt;&gt;"",VLOOKUP(B42,'Eingabemaske - Daten'!$A$7:$S$56,12,FALSE),"")</f>
        <v/>
      </c>
      <c r="J42" s="83"/>
      <c r="K42" s="20" t="str">
        <f>IF(B42&lt;&gt;"",VLOOKUP(B42,'Eingabemaske - Daten'!$A$7:$S$56,7,FALSE),"")</f>
        <v/>
      </c>
      <c r="L42" s="20" t="str">
        <f>IF(B42&lt;&gt;"",VLOOKUP(B42,'Eingabemaske - Daten'!$A$7:$S$56,10,FALSE),"")</f>
        <v/>
      </c>
      <c r="M42" s="20" t="str">
        <f>IF(B42&lt;&gt;"",VLOOKUP(B42,'Eingabemaske - Daten'!$A$7:$S$56,13,FALSE),"")</f>
        <v/>
      </c>
    </row>
    <row r="43" spans="1:13" s="19" customFormat="1" ht="25" customHeight="1" x14ac:dyDescent="0.2">
      <c r="A43" s="29" t="str">
        <f t="shared" si="0"/>
        <v/>
      </c>
      <c r="B43" s="30"/>
      <c r="C43" s="20" t="str">
        <f>IF(B43&lt;&gt;"",VLOOKUP(B43,'Eingabemaske - Daten'!$A$7:$S$56,5,FALSE),"")</f>
        <v/>
      </c>
      <c r="D43" s="20" t="str">
        <f>IF(B43&lt;&gt;"",VLOOKUP(B43,'Eingabemaske - Daten'!$A$7:$S$56,8,FALSE),"")</f>
        <v/>
      </c>
      <c r="E43" s="20" t="str">
        <f>IF(B43&lt;&gt;"",VLOOKUP(B43,'Eingabemaske - Daten'!$A$7:$S$56,11,FALSE),"")</f>
        <v/>
      </c>
      <c r="F43" s="83"/>
      <c r="G43" s="20" t="str">
        <f>IF(B43&lt;&gt;"",VLOOKUP(B43,'Eingabemaske - Daten'!$A$7:$S$56,6,FALSE),"")</f>
        <v/>
      </c>
      <c r="H43" s="20" t="str">
        <f>IF(B43&lt;&gt;"",VLOOKUP(B43,'Eingabemaske - Daten'!$A$7:$S$56,9,FALSE),"")</f>
        <v/>
      </c>
      <c r="I43" s="20" t="str">
        <f>IF(B43&lt;&gt;"",VLOOKUP(B43,'Eingabemaske - Daten'!$A$7:$S$56,12,FALSE),"")</f>
        <v/>
      </c>
      <c r="J43" s="83"/>
      <c r="K43" s="20" t="str">
        <f>IF(B43&lt;&gt;"",VLOOKUP(B43,'Eingabemaske - Daten'!$A$7:$S$56,7,FALSE),"")</f>
        <v/>
      </c>
      <c r="L43" s="20" t="str">
        <f>IF(B43&lt;&gt;"",VLOOKUP(B43,'Eingabemaske - Daten'!$A$7:$S$56,10,FALSE),"")</f>
        <v/>
      </c>
      <c r="M43" s="20" t="str">
        <f>IF(B43&lt;&gt;"",VLOOKUP(B43,'Eingabemaske - Daten'!$A$7:$S$56,13,FALSE),"")</f>
        <v/>
      </c>
    </row>
    <row r="44" spans="1:13" s="19" customFormat="1" ht="25" customHeight="1" x14ac:dyDescent="0.2">
      <c r="A44" s="29" t="str">
        <f t="shared" si="0"/>
        <v/>
      </c>
      <c r="B44" s="30"/>
      <c r="C44" s="20" t="str">
        <f>IF(B44&lt;&gt;"",VLOOKUP(B44,'Eingabemaske - Daten'!$A$7:$S$56,5,FALSE),"")</f>
        <v/>
      </c>
      <c r="D44" s="20" t="str">
        <f>IF(B44&lt;&gt;"",VLOOKUP(B44,'Eingabemaske - Daten'!$A$7:$S$56,8,FALSE),"")</f>
        <v/>
      </c>
      <c r="E44" s="20" t="str">
        <f>IF(B44&lt;&gt;"",VLOOKUP(B44,'Eingabemaske - Daten'!$A$7:$S$56,11,FALSE),"")</f>
        <v/>
      </c>
      <c r="F44" s="83"/>
      <c r="G44" s="20" t="str">
        <f>IF(B44&lt;&gt;"",VLOOKUP(B44,'Eingabemaske - Daten'!$A$7:$S$56,6,FALSE),"")</f>
        <v/>
      </c>
      <c r="H44" s="20" t="str">
        <f>IF(B44&lt;&gt;"",VLOOKUP(B44,'Eingabemaske - Daten'!$A$7:$S$56,9,FALSE),"")</f>
        <v/>
      </c>
      <c r="I44" s="20" t="str">
        <f>IF(B44&lt;&gt;"",VLOOKUP(B44,'Eingabemaske - Daten'!$A$7:$S$56,12,FALSE),"")</f>
        <v/>
      </c>
      <c r="J44" s="83"/>
      <c r="K44" s="20" t="str">
        <f>IF(B44&lt;&gt;"",VLOOKUP(B44,'Eingabemaske - Daten'!$A$7:$S$56,7,FALSE),"")</f>
        <v/>
      </c>
      <c r="L44" s="20" t="str">
        <f>IF(B44&lt;&gt;"",VLOOKUP(B44,'Eingabemaske - Daten'!$A$7:$S$56,10,FALSE),"")</f>
        <v/>
      </c>
      <c r="M44" s="20" t="str">
        <f>IF(B44&lt;&gt;"",VLOOKUP(B44,'Eingabemaske - Daten'!$A$7:$S$56,13,FALSE),"")</f>
        <v/>
      </c>
    </row>
    <row r="45" spans="1:13" s="19" customFormat="1" ht="25" customHeight="1" x14ac:dyDescent="0.2">
      <c r="A45" s="29" t="str">
        <f t="shared" si="0"/>
        <v/>
      </c>
      <c r="B45" s="30"/>
      <c r="C45" s="20" t="str">
        <f>IF(B45&lt;&gt;"",VLOOKUP(B45,'Eingabemaske - Daten'!$A$7:$S$56,5,FALSE),"")</f>
        <v/>
      </c>
      <c r="D45" s="20" t="str">
        <f>IF(B45&lt;&gt;"",VLOOKUP(B45,'Eingabemaske - Daten'!$A$7:$S$56,8,FALSE),"")</f>
        <v/>
      </c>
      <c r="E45" s="20" t="str">
        <f>IF(B45&lt;&gt;"",VLOOKUP(B45,'Eingabemaske - Daten'!$A$7:$S$56,11,FALSE),"")</f>
        <v/>
      </c>
      <c r="F45" s="83"/>
      <c r="G45" s="20" t="str">
        <f>IF(B45&lt;&gt;"",VLOOKUP(B45,'Eingabemaske - Daten'!$A$7:$S$56,6,FALSE),"")</f>
        <v/>
      </c>
      <c r="H45" s="20" t="str">
        <f>IF(B45&lt;&gt;"",VLOOKUP(B45,'Eingabemaske - Daten'!$A$7:$S$56,9,FALSE),"")</f>
        <v/>
      </c>
      <c r="I45" s="20" t="str">
        <f>IF(B45&lt;&gt;"",VLOOKUP(B45,'Eingabemaske - Daten'!$A$7:$S$56,12,FALSE),"")</f>
        <v/>
      </c>
      <c r="J45" s="83"/>
      <c r="K45" s="20" t="str">
        <f>IF(B45&lt;&gt;"",VLOOKUP(B45,'Eingabemaske - Daten'!$A$7:$S$56,7,FALSE),"")</f>
        <v/>
      </c>
      <c r="L45" s="20" t="str">
        <f>IF(B45&lt;&gt;"",VLOOKUP(B45,'Eingabemaske - Daten'!$A$7:$S$56,10,FALSE),"")</f>
        <v/>
      </c>
      <c r="M45" s="20" t="str">
        <f>IF(B45&lt;&gt;"",VLOOKUP(B45,'Eingabemaske - Daten'!$A$7:$S$56,13,FALSE),"")</f>
        <v/>
      </c>
    </row>
    <row r="46" spans="1:13" s="19" customFormat="1" ht="25" customHeight="1" x14ac:dyDescent="0.2">
      <c r="A46" s="29" t="str">
        <f t="shared" si="0"/>
        <v/>
      </c>
      <c r="B46" s="30"/>
      <c r="C46" s="20" t="str">
        <f>IF(B46&lt;&gt;"",VLOOKUP(B46,'Eingabemaske - Daten'!$A$7:$S$56,5,FALSE),"")</f>
        <v/>
      </c>
      <c r="D46" s="20" t="str">
        <f>IF(B46&lt;&gt;"",VLOOKUP(B46,'Eingabemaske - Daten'!$A$7:$S$56,8,FALSE),"")</f>
        <v/>
      </c>
      <c r="E46" s="20" t="str">
        <f>IF(B46&lt;&gt;"",VLOOKUP(B46,'Eingabemaske - Daten'!$A$7:$S$56,11,FALSE),"")</f>
        <v/>
      </c>
      <c r="F46" s="83"/>
      <c r="G46" s="20" t="str">
        <f>IF(B46&lt;&gt;"",VLOOKUP(B46,'Eingabemaske - Daten'!$A$7:$S$56,6,FALSE),"")</f>
        <v/>
      </c>
      <c r="H46" s="20" t="str">
        <f>IF(B46&lt;&gt;"",VLOOKUP(B46,'Eingabemaske - Daten'!$A$7:$S$56,9,FALSE),"")</f>
        <v/>
      </c>
      <c r="I46" s="20" t="str">
        <f>IF(B46&lt;&gt;"",VLOOKUP(B46,'Eingabemaske - Daten'!$A$7:$S$56,12,FALSE),"")</f>
        <v/>
      </c>
      <c r="J46" s="83"/>
      <c r="K46" s="20" t="str">
        <f>IF(B46&lt;&gt;"",VLOOKUP(B46,'Eingabemaske - Daten'!$A$7:$S$56,7,FALSE),"")</f>
        <v/>
      </c>
      <c r="L46" s="20" t="str">
        <f>IF(B46&lt;&gt;"",VLOOKUP(B46,'Eingabemaske - Daten'!$A$7:$S$56,10,FALSE),"")</f>
        <v/>
      </c>
      <c r="M46" s="20" t="str">
        <f>IF(B46&lt;&gt;"",VLOOKUP(B46,'Eingabemaske - Daten'!$A$7:$S$56,13,FALSE),"")</f>
        <v/>
      </c>
    </row>
    <row r="47" spans="1:13" s="19" customFormat="1" ht="25" customHeight="1" x14ac:dyDescent="0.2">
      <c r="A47" s="29" t="str">
        <f t="shared" si="0"/>
        <v/>
      </c>
      <c r="B47" s="30"/>
      <c r="C47" s="20" t="str">
        <f>IF(B47&lt;&gt;"",VLOOKUP(B47,'Eingabemaske - Daten'!$A$7:$S$56,5,FALSE),"")</f>
        <v/>
      </c>
      <c r="D47" s="20" t="str">
        <f>IF(B47&lt;&gt;"",VLOOKUP(B47,'Eingabemaske - Daten'!$A$7:$S$56,8,FALSE),"")</f>
        <v/>
      </c>
      <c r="E47" s="20" t="str">
        <f>IF(B47&lt;&gt;"",VLOOKUP(B47,'Eingabemaske - Daten'!$A$7:$S$56,11,FALSE),"")</f>
        <v/>
      </c>
      <c r="F47" s="83"/>
      <c r="G47" s="20" t="str">
        <f>IF(B47&lt;&gt;"",VLOOKUP(B47,'Eingabemaske - Daten'!$A$7:$S$56,6,FALSE),"")</f>
        <v/>
      </c>
      <c r="H47" s="20" t="str">
        <f>IF(B47&lt;&gt;"",VLOOKUP(B47,'Eingabemaske - Daten'!$A$7:$S$56,9,FALSE),"")</f>
        <v/>
      </c>
      <c r="I47" s="20" t="str">
        <f>IF(B47&lt;&gt;"",VLOOKUP(B47,'Eingabemaske - Daten'!$A$7:$S$56,12,FALSE),"")</f>
        <v/>
      </c>
      <c r="J47" s="83"/>
      <c r="K47" s="20" t="str">
        <f>IF(B47&lt;&gt;"",VLOOKUP(B47,'Eingabemaske - Daten'!$A$7:$S$56,7,FALSE),"")</f>
        <v/>
      </c>
      <c r="L47" s="20" t="str">
        <f>IF(B47&lt;&gt;"",VLOOKUP(B47,'Eingabemaske - Daten'!$A$7:$S$56,10,FALSE),"")</f>
        <v/>
      </c>
      <c r="M47" s="20" t="str">
        <f>IF(B47&lt;&gt;"",VLOOKUP(B47,'Eingabemaske - Daten'!$A$7:$S$56,13,FALSE),"")</f>
        <v/>
      </c>
    </row>
    <row r="48" spans="1:13" s="19" customFormat="1" ht="25" customHeight="1" x14ac:dyDescent="0.2">
      <c r="A48" s="29" t="str">
        <f t="shared" si="0"/>
        <v/>
      </c>
      <c r="B48" s="30"/>
      <c r="C48" s="20" t="str">
        <f>IF(B48&lt;&gt;"",VLOOKUP(B48,'Eingabemaske - Daten'!$A$7:$S$56,5,FALSE),"")</f>
        <v/>
      </c>
      <c r="D48" s="20" t="str">
        <f>IF(B48&lt;&gt;"",VLOOKUP(B48,'Eingabemaske - Daten'!$A$7:$S$56,8,FALSE),"")</f>
        <v/>
      </c>
      <c r="E48" s="20" t="str">
        <f>IF(B48&lt;&gt;"",VLOOKUP(B48,'Eingabemaske - Daten'!$A$7:$S$56,11,FALSE),"")</f>
        <v/>
      </c>
      <c r="F48" s="83"/>
      <c r="G48" s="20" t="str">
        <f>IF(B48&lt;&gt;"",VLOOKUP(B48,'Eingabemaske - Daten'!$A$7:$S$56,6,FALSE),"")</f>
        <v/>
      </c>
      <c r="H48" s="20" t="str">
        <f>IF(B48&lt;&gt;"",VLOOKUP(B48,'Eingabemaske - Daten'!$A$7:$S$56,9,FALSE),"")</f>
        <v/>
      </c>
      <c r="I48" s="20" t="str">
        <f>IF(B48&lt;&gt;"",VLOOKUP(B48,'Eingabemaske - Daten'!$A$7:$S$56,12,FALSE),"")</f>
        <v/>
      </c>
      <c r="J48" s="83"/>
      <c r="K48" s="20" t="str">
        <f>IF(B48&lt;&gt;"",VLOOKUP(B48,'Eingabemaske - Daten'!$A$7:$S$56,7,FALSE),"")</f>
        <v/>
      </c>
      <c r="L48" s="20" t="str">
        <f>IF(B48&lt;&gt;"",VLOOKUP(B48,'Eingabemaske - Daten'!$A$7:$S$56,10,FALSE),"")</f>
        <v/>
      </c>
      <c r="M48" s="20" t="str">
        <f>IF(B48&lt;&gt;"",VLOOKUP(B48,'Eingabemaske - Daten'!$A$7:$S$56,13,FALSE),"")</f>
        <v/>
      </c>
    </row>
    <row r="49" spans="1:13" s="19" customFormat="1" ht="25" customHeight="1" x14ac:dyDescent="0.2">
      <c r="A49" s="29" t="str">
        <f t="shared" si="0"/>
        <v/>
      </c>
      <c r="B49" s="30"/>
      <c r="C49" s="20" t="str">
        <f>IF(B49&lt;&gt;"",VLOOKUP(B49,'Eingabemaske - Daten'!$A$7:$S$56,5,FALSE),"")</f>
        <v/>
      </c>
      <c r="D49" s="20" t="str">
        <f>IF(B49&lt;&gt;"",VLOOKUP(B49,'Eingabemaske - Daten'!$A$7:$S$56,8,FALSE),"")</f>
        <v/>
      </c>
      <c r="E49" s="20" t="str">
        <f>IF(B49&lt;&gt;"",VLOOKUP(B49,'Eingabemaske - Daten'!$A$7:$S$56,11,FALSE),"")</f>
        <v/>
      </c>
      <c r="F49" s="83"/>
      <c r="G49" s="20" t="str">
        <f>IF(B49&lt;&gt;"",VLOOKUP(B49,'Eingabemaske - Daten'!$A$7:$S$56,6,FALSE),"")</f>
        <v/>
      </c>
      <c r="H49" s="20" t="str">
        <f>IF(B49&lt;&gt;"",VLOOKUP(B49,'Eingabemaske - Daten'!$A$7:$S$56,9,FALSE),"")</f>
        <v/>
      </c>
      <c r="I49" s="20" t="str">
        <f>IF(B49&lt;&gt;"",VLOOKUP(B49,'Eingabemaske - Daten'!$A$7:$S$56,12,FALSE),"")</f>
        <v/>
      </c>
      <c r="J49" s="83"/>
      <c r="K49" s="20" t="str">
        <f>IF(B49&lt;&gt;"",VLOOKUP(B49,'Eingabemaske - Daten'!$A$7:$S$56,7,FALSE),"")</f>
        <v/>
      </c>
      <c r="L49" s="20" t="str">
        <f>IF(B49&lt;&gt;"",VLOOKUP(B49,'Eingabemaske - Daten'!$A$7:$S$56,10,FALSE),"")</f>
        <v/>
      </c>
      <c r="M49" s="20" t="str">
        <f>IF(B49&lt;&gt;"",VLOOKUP(B49,'Eingabemaske - Daten'!$A$7:$S$56,13,FALSE),"")</f>
        <v/>
      </c>
    </row>
    <row r="50" spans="1:13" s="19" customFormat="1" ht="25" customHeight="1" x14ac:dyDescent="0.2">
      <c r="A50" s="29" t="str">
        <f t="shared" si="0"/>
        <v/>
      </c>
      <c r="B50" s="30"/>
      <c r="C50" s="20" t="str">
        <f>IF(B50&lt;&gt;"",VLOOKUP(B50,'Eingabemaske - Daten'!$A$7:$S$56,5,FALSE),"")</f>
        <v/>
      </c>
      <c r="D50" s="20" t="str">
        <f>IF(B50&lt;&gt;"",VLOOKUP(B50,'Eingabemaske - Daten'!$A$7:$S$56,8,FALSE),"")</f>
        <v/>
      </c>
      <c r="E50" s="20" t="str">
        <f>IF(B50&lt;&gt;"",VLOOKUP(B50,'Eingabemaske - Daten'!$A$7:$S$56,11,FALSE),"")</f>
        <v/>
      </c>
      <c r="F50" s="83"/>
      <c r="G50" s="20" t="str">
        <f>IF(B50&lt;&gt;"",VLOOKUP(B50,'Eingabemaske - Daten'!$A$7:$S$56,6,FALSE),"")</f>
        <v/>
      </c>
      <c r="H50" s="20" t="str">
        <f>IF(B50&lt;&gt;"",VLOOKUP(B50,'Eingabemaske - Daten'!$A$7:$S$56,9,FALSE),"")</f>
        <v/>
      </c>
      <c r="I50" s="20" t="str">
        <f>IF(B50&lt;&gt;"",VLOOKUP(B50,'Eingabemaske - Daten'!$A$7:$S$56,12,FALSE),"")</f>
        <v/>
      </c>
      <c r="J50" s="83"/>
      <c r="K50" s="20" t="str">
        <f>IF(B50&lt;&gt;"",VLOOKUP(B50,'Eingabemaske - Daten'!$A$7:$S$56,7,FALSE),"")</f>
        <v/>
      </c>
      <c r="L50" s="20" t="str">
        <f>IF(B50&lt;&gt;"",VLOOKUP(B50,'Eingabemaske - Daten'!$A$7:$S$56,10,FALSE),"")</f>
        <v/>
      </c>
      <c r="M50" s="20" t="str">
        <f>IF(B50&lt;&gt;"",VLOOKUP(B50,'Eingabemaske - Daten'!$A$7:$S$56,13,FALSE),"")</f>
        <v/>
      </c>
    </row>
    <row r="51" spans="1:13" s="19" customFormat="1" ht="25" customHeight="1" x14ac:dyDescent="0.2">
      <c r="A51" s="29" t="str">
        <f t="shared" si="0"/>
        <v/>
      </c>
      <c r="B51" s="30"/>
      <c r="C51" s="20" t="str">
        <f>IF(B51&lt;&gt;"",VLOOKUP(B51,'Eingabemaske - Daten'!$A$7:$S$56,5,FALSE),"")</f>
        <v/>
      </c>
      <c r="D51" s="20" t="str">
        <f>IF(B51&lt;&gt;"",VLOOKUP(B51,'Eingabemaske - Daten'!$A$7:$S$56,8,FALSE),"")</f>
        <v/>
      </c>
      <c r="E51" s="20" t="str">
        <f>IF(B51&lt;&gt;"",VLOOKUP(B51,'Eingabemaske - Daten'!$A$7:$S$56,11,FALSE),"")</f>
        <v/>
      </c>
      <c r="F51" s="83"/>
      <c r="G51" s="20" t="str">
        <f>IF(B51&lt;&gt;"",VLOOKUP(B51,'Eingabemaske - Daten'!$A$7:$S$56,6,FALSE),"")</f>
        <v/>
      </c>
      <c r="H51" s="20" t="str">
        <f>IF(B51&lt;&gt;"",VLOOKUP(B51,'Eingabemaske - Daten'!$A$7:$S$56,9,FALSE),"")</f>
        <v/>
      </c>
      <c r="I51" s="20" t="str">
        <f>IF(B51&lt;&gt;"",VLOOKUP(B51,'Eingabemaske - Daten'!$A$7:$S$56,12,FALSE),"")</f>
        <v/>
      </c>
      <c r="J51" s="83"/>
      <c r="K51" s="20" t="str">
        <f>IF(B51&lt;&gt;"",VLOOKUP(B51,'Eingabemaske - Daten'!$A$7:$S$56,7,FALSE),"")</f>
        <v/>
      </c>
      <c r="L51" s="20" t="str">
        <f>IF(B51&lt;&gt;"",VLOOKUP(B51,'Eingabemaske - Daten'!$A$7:$S$56,10,FALSE),"")</f>
        <v/>
      </c>
      <c r="M51" s="20" t="str">
        <f>IF(B51&lt;&gt;"",VLOOKUP(B51,'Eingabemaske - Daten'!$A$7:$S$56,13,FALSE),"")</f>
        <v/>
      </c>
    </row>
    <row r="52" spans="1:13" s="19" customFormat="1" ht="25" customHeight="1" x14ac:dyDescent="0.2">
      <c r="A52" s="29" t="str">
        <f t="shared" si="0"/>
        <v/>
      </c>
      <c r="B52" s="30"/>
      <c r="C52" s="20" t="str">
        <f>IF(B52&lt;&gt;"",VLOOKUP(B52,'Eingabemaske - Daten'!$A$7:$S$56,5,FALSE),"")</f>
        <v/>
      </c>
      <c r="D52" s="20" t="str">
        <f>IF(B52&lt;&gt;"",VLOOKUP(B52,'Eingabemaske - Daten'!$A$7:$S$56,8,FALSE),"")</f>
        <v/>
      </c>
      <c r="E52" s="20" t="str">
        <f>IF(B52&lt;&gt;"",VLOOKUP(B52,'Eingabemaske - Daten'!$A$7:$S$56,11,FALSE),"")</f>
        <v/>
      </c>
      <c r="F52" s="83"/>
      <c r="G52" s="20" t="str">
        <f>IF(B52&lt;&gt;"",VLOOKUP(B52,'Eingabemaske - Daten'!$A$7:$S$56,6,FALSE),"")</f>
        <v/>
      </c>
      <c r="H52" s="20" t="str">
        <f>IF(B52&lt;&gt;"",VLOOKUP(B52,'Eingabemaske - Daten'!$A$7:$S$56,9,FALSE),"")</f>
        <v/>
      </c>
      <c r="I52" s="20" t="str">
        <f>IF(B52&lt;&gt;"",VLOOKUP(B52,'Eingabemaske - Daten'!$A$7:$S$56,12,FALSE),"")</f>
        <v/>
      </c>
      <c r="J52" s="83"/>
      <c r="K52" s="20" t="str">
        <f>IF(B52&lt;&gt;"",VLOOKUP(B52,'Eingabemaske - Daten'!$A$7:$S$56,7,FALSE),"")</f>
        <v/>
      </c>
      <c r="L52" s="20" t="str">
        <f>IF(B52&lt;&gt;"",VLOOKUP(B52,'Eingabemaske - Daten'!$A$7:$S$56,10,FALSE),"")</f>
        <v/>
      </c>
      <c r="M52" s="20" t="str">
        <f>IF(B52&lt;&gt;"",VLOOKUP(B52,'Eingabemaske - Daten'!$A$7:$S$56,13,FALSE),"")</f>
        <v/>
      </c>
    </row>
    <row r="53" spans="1:13" s="19" customFormat="1" ht="25" customHeight="1" x14ac:dyDescent="0.2">
      <c r="A53" s="29" t="str">
        <f t="shared" si="0"/>
        <v/>
      </c>
      <c r="B53" s="30"/>
      <c r="C53" s="20" t="str">
        <f>IF(B53&lt;&gt;"",VLOOKUP(B53,'Eingabemaske - Daten'!$A$7:$S$56,5,FALSE),"")</f>
        <v/>
      </c>
      <c r="D53" s="20" t="str">
        <f>IF(B53&lt;&gt;"",VLOOKUP(B53,'Eingabemaske - Daten'!$A$7:$S$56,8,FALSE),"")</f>
        <v/>
      </c>
      <c r="E53" s="20" t="str">
        <f>IF(B53&lt;&gt;"",VLOOKUP(B53,'Eingabemaske - Daten'!$A$7:$S$56,11,FALSE),"")</f>
        <v/>
      </c>
      <c r="F53" s="83"/>
      <c r="G53" s="20" t="str">
        <f>IF(B53&lt;&gt;"",VLOOKUP(B53,'Eingabemaske - Daten'!$A$7:$S$56,6,FALSE),"")</f>
        <v/>
      </c>
      <c r="H53" s="20" t="str">
        <f>IF(B53&lt;&gt;"",VLOOKUP(B53,'Eingabemaske - Daten'!$A$7:$S$56,9,FALSE),"")</f>
        <v/>
      </c>
      <c r="I53" s="20" t="str">
        <f>IF(B53&lt;&gt;"",VLOOKUP(B53,'Eingabemaske - Daten'!$A$7:$S$56,12,FALSE),"")</f>
        <v/>
      </c>
      <c r="J53" s="83"/>
      <c r="K53" s="20" t="str">
        <f>IF(B53&lt;&gt;"",VLOOKUP(B53,'Eingabemaske - Daten'!$A$7:$S$56,7,FALSE),"")</f>
        <v/>
      </c>
      <c r="L53" s="20" t="str">
        <f>IF(B53&lt;&gt;"",VLOOKUP(B53,'Eingabemaske - Daten'!$A$7:$S$56,10,FALSE),"")</f>
        <v/>
      </c>
      <c r="M53" s="20" t="str">
        <f>IF(B53&lt;&gt;"",VLOOKUP(B53,'Eingabemaske - Daten'!$A$7:$S$56,13,FALSE),"")</f>
        <v/>
      </c>
    </row>
    <row r="54" spans="1:13" s="19" customFormat="1" ht="25" customHeight="1" x14ac:dyDescent="0.2">
      <c r="A54" s="29" t="str">
        <f t="shared" si="0"/>
        <v/>
      </c>
      <c r="B54" s="30"/>
      <c r="C54" s="20" t="str">
        <f>IF(B54&lt;&gt;"",VLOOKUP(B54,'Eingabemaske - Daten'!$A$7:$S$56,5,FALSE),"")</f>
        <v/>
      </c>
      <c r="D54" s="20" t="str">
        <f>IF(B54&lt;&gt;"",VLOOKUP(B54,'Eingabemaske - Daten'!$A$7:$S$56,8,FALSE),"")</f>
        <v/>
      </c>
      <c r="E54" s="20" t="str">
        <f>IF(B54&lt;&gt;"",VLOOKUP(B54,'Eingabemaske - Daten'!$A$7:$S$56,11,FALSE),"")</f>
        <v/>
      </c>
      <c r="F54" s="83"/>
      <c r="G54" s="20" t="str">
        <f>IF(B54&lt;&gt;"",VLOOKUP(B54,'Eingabemaske - Daten'!$A$7:$S$56,6,FALSE),"")</f>
        <v/>
      </c>
      <c r="H54" s="20" t="str">
        <f>IF(B54&lt;&gt;"",VLOOKUP(B54,'Eingabemaske - Daten'!$A$7:$S$56,9,FALSE),"")</f>
        <v/>
      </c>
      <c r="I54" s="20" t="str">
        <f>IF(B54&lt;&gt;"",VLOOKUP(B54,'Eingabemaske - Daten'!$A$7:$S$56,12,FALSE),"")</f>
        <v/>
      </c>
      <c r="J54" s="83"/>
      <c r="K54" s="20" t="str">
        <f>IF(B54&lt;&gt;"",VLOOKUP(B54,'Eingabemaske - Daten'!$A$7:$S$56,7,FALSE),"")</f>
        <v/>
      </c>
      <c r="L54" s="20" t="str">
        <f>IF(B54&lt;&gt;"",VLOOKUP(B54,'Eingabemaske - Daten'!$A$7:$S$56,10,FALSE),"")</f>
        <v/>
      </c>
      <c r="M54" s="20" t="str">
        <f>IF(B54&lt;&gt;"",VLOOKUP(B54,'Eingabemaske - Daten'!$A$7:$S$56,13,FALSE),"")</f>
        <v/>
      </c>
    </row>
    <row r="55" spans="1:13" s="19" customFormat="1" ht="25" customHeight="1" x14ac:dyDescent="0.2">
      <c r="A55" s="29" t="str">
        <f t="shared" si="0"/>
        <v/>
      </c>
      <c r="B55" s="30"/>
      <c r="C55" s="20" t="str">
        <f>IF(B55&lt;&gt;"",VLOOKUP(B55,'Eingabemaske - Daten'!$A$7:$S$56,5,FALSE),"")</f>
        <v/>
      </c>
      <c r="D55" s="20" t="str">
        <f>IF(B55&lt;&gt;"",VLOOKUP(B55,'Eingabemaske - Daten'!$A$7:$S$56,8,FALSE),"")</f>
        <v/>
      </c>
      <c r="E55" s="20" t="str">
        <f>IF(B55&lt;&gt;"",VLOOKUP(B55,'Eingabemaske - Daten'!$A$7:$S$56,11,FALSE),"")</f>
        <v/>
      </c>
      <c r="F55" s="83"/>
      <c r="G55" s="20" t="str">
        <f>IF(B55&lt;&gt;"",VLOOKUP(B55,'Eingabemaske - Daten'!$A$7:$S$56,6,FALSE),"")</f>
        <v/>
      </c>
      <c r="H55" s="20" t="str">
        <f>IF(B55&lt;&gt;"",VLOOKUP(B55,'Eingabemaske - Daten'!$A$7:$S$56,9,FALSE),"")</f>
        <v/>
      </c>
      <c r="I55" s="20" t="str">
        <f>IF(B55&lt;&gt;"",VLOOKUP(B55,'Eingabemaske - Daten'!$A$7:$S$56,12,FALSE),"")</f>
        <v/>
      </c>
      <c r="J55" s="83"/>
      <c r="K55" s="20" t="str">
        <f>IF(B55&lt;&gt;"",VLOOKUP(B55,'Eingabemaske - Daten'!$A$7:$S$56,7,FALSE),"")</f>
        <v/>
      </c>
      <c r="L55" s="20" t="str">
        <f>IF(B55&lt;&gt;"",VLOOKUP(B55,'Eingabemaske - Daten'!$A$7:$S$56,10,FALSE),"")</f>
        <v/>
      </c>
      <c r="M55" s="20" t="str">
        <f>IF(B55&lt;&gt;"",VLOOKUP(B55,'Eingabemaske - Daten'!$A$7:$S$56,13,FALSE),"")</f>
        <v/>
      </c>
    </row>
    <row r="56" spans="1:13" s="19" customFormat="1" ht="25" customHeight="1" x14ac:dyDescent="0.2">
      <c r="A56" s="29" t="str">
        <f t="shared" si="0"/>
        <v/>
      </c>
      <c r="B56" s="30"/>
      <c r="C56" s="20" t="str">
        <f>IF(B56&lt;&gt;"",VLOOKUP(B56,'Eingabemaske - Daten'!$A$7:$S$56,5,FALSE),"")</f>
        <v/>
      </c>
      <c r="D56" s="20" t="str">
        <f>IF(B56&lt;&gt;"",VLOOKUP(B56,'Eingabemaske - Daten'!$A$7:$S$56,8,FALSE),"")</f>
        <v/>
      </c>
      <c r="E56" s="20" t="str">
        <f>IF(B56&lt;&gt;"",VLOOKUP(B56,'Eingabemaske - Daten'!$A$7:$S$56,11,FALSE),"")</f>
        <v/>
      </c>
      <c r="F56" s="83"/>
      <c r="G56" s="20" t="str">
        <f>IF(B56&lt;&gt;"",VLOOKUP(B56,'Eingabemaske - Daten'!$A$7:$S$56,6,FALSE),"")</f>
        <v/>
      </c>
      <c r="H56" s="20" t="str">
        <f>IF(B56&lt;&gt;"",VLOOKUP(B56,'Eingabemaske - Daten'!$A$7:$S$56,9,FALSE),"")</f>
        <v/>
      </c>
      <c r="I56" s="20" t="str">
        <f>IF(B56&lt;&gt;"",VLOOKUP(B56,'Eingabemaske - Daten'!$A$7:$S$56,12,FALSE),"")</f>
        <v/>
      </c>
      <c r="J56" s="83"/>
      <c r="K56" s="20" t="str">
        <f>IF(B56&lt;&gt;"",VLOOKUP(B56,'Eingabemaske - Daten'!$A$7:$S$56,7,FALSE),"")</f>
        <v/>
      </c>
      <c r="L56" s="20" t="str">
        <f>IF(B56&lt;&gt;"",VLOOKUP(B56,'Eingabemaske - Daten'!$A$7:$S$56,10,FALSE),"")</f>
        <v/>
      </c>
      <c r="M56" s="20" t="str">
        <f>IF(B56&lt;&gt;"",VLOOKUP(B56,'Eingabemaske - Daten'!$A$7:$S$56,13,FALSE),"")</f>
        <v/>
      </c>
    </row>
    <row r="57" spans="1:13" s="19" customFormat="1" ht="25" customHeight="1" x14ac:dyDescent="0.2">
      <c r="A57" s="29" t="str">
        <f t="shared" si="0"/>
        <v/>
      </c>
      <c r="B57" s="30"/>
      <c r="C57" s="20" t="str">
        <f>IF(B57&lt;&gt;"",VLOOKUP(B57,'Eingabemaske - Daten'!$A$7:$S$56,5,FALSE),"")</f>
        <v/>
      </c>
      <c r="D57" s="20" t="str">
        <f>IF(B57&lt;&gt;"",VLOOKUP(B57,'Eingabemaske - Daten'!$A$7:$S$56,8,FALSE),"")</f>
        <v/>
      </c>
      <c r="E57" s="20" t="str">
        <f>IF(B57&lt;&gt;"",VLOOKUP(B57,'Eingabemaske - Daten'!$A$7:$S$56,11,FALSE),"")</f>
        <v/>
      </c>
      <c r="F57" s="83"/>
      <c r="G57" s="20" t="str">
        <f>IF(B57&lt;&gt;"",VLOOKUP(B57,'Eingabemaske - Daten'!$A$7:$S$56,6,FALSE),"")</f>
        <v/>
      </c>
      <c r="H57" s="20" t="str">
        <f>IF(B57&lt;&gt;"",VLOOKUP(B57,'Eingabemaske - Daten'!$A$7:$S$56,9,FALSE),"")</f>
        <v/>
      </c>
      <c r="I57" s="20" t="str">
        <f>IF(B57&lt;&gt;"",VLOOKUP(B57,'Eingabemaske - Daten'!$A$7:$S$56,12,FALSE),"")</f>
        <v/>
      </c>
      <c r="J57" s="83"/>
      <c r="K57" s="20" t="str">
        <f>IF(B57&lt;&gt;"",VLOOKUP(B57,'Eingabemaske - Daten'!$A$7:$S$56,7,FALSE),"")</f>
        <v/>
      </c>
      <c r="L57" s="20" t="str">
        <f>IF(B57&lt;&gt;"",VLOOKUP(B57,'Eingabemaske - Daten'!$A$7:$S$56,10,FALSE),"")</f>
        <v/>
      </c>
      <c r="M57" s="20" t="str">
        <f>IF(B57&lt;&gt;"",VLOOKUP(B57,'Eingabemaske - Daten'!$A$7:$S$56,13,FALSE),"")</f>
        <v/>
      </c>
    </row>
    <row r="58" spans="1:13" s="19" customFormat="1" ht="25" customHeight="1" x14ac:dyDescent="0.2">
      <c r="A58" s="29" t="str">
        <f t="shared" si="0"/>
        <v/>
      </c>
      <c r="B58" s="30"/>
      <c r="C58" s="20" t="str">
        <f>IF(B58&lt;&gt;"",VLOOKUP(B58,'Eingabemaske - Daten'!$A$7:$S$56,5,FALSE),"")</f>
        <v/>
      </c>
      <c r="D58" s="20" t="str">
        <f>IF(B58&lt;&gt;"",VLOOKUP(B58,'Eingabemaske - Daten'!$A$7:$S$56,8,FALSE),"")</f>
        <v/>
      </c>
      <c r="E58" s="20" t="str">
        <f>IF(B58&lt;&gt;"",VLOOKUP(B58,'Eingabemaske - Daten'!$A$7:$S$56,11,FALSE),"")</f>
        <v/>
      </c>
      <c r="F58" s="83"/>
      <c r="G58" s="20" t="str">
        <f>IF(B58&lt;&gt;"",VLOOKUP(B58,'Eingabemaske - Daten'!$A$7:$S$56,6,FALSE),"")</f>
        <v/>
      </c>
      <c r="H58" s="20" t="str">
        <f>IF(B58&lt;&gt;"",VLOOKUP(B58,'Eingabemaske - Daten'!$A$7:$S$56,9,FALSE),"")</f>
        <v/>
      </c>
      <c r="I58" s="20" t="str">
        <f>IF(B58&lt;&gt;"",VLOOKUP(B58,'Eingabemaske - Daten'!$A$7:$S$56,12,FALSE),"")</f>
        <v/>
      </c>
      <c r="J58" s="83"/>
      <c r="K58" s="20" t="str">
        <f>IF(B58&lt;&gt;"",VLOOKUP(B58,'Eingabemaske - Daten'!$A$7:$S$56,7,FALSE),"")</f>
        <v/>
      </c>
      <c r="L58" s="20" t="str">
        <f>IF(B58&lt;&gt;"",VLOOKUP(B58,'Eingabemaske - Daten'!$A$7:$S$56,10,FALSE),"")</f>
        <v/>
      </c>
      <c r="M58" s="20" t="str">
        <f>IF(B58&lt;&gt;"",VLOOKUP(B58,'Eingabemaske - Daten'!$A$7:$S$56,13,FALSE),"")</f>
        <v/>
      </c>
    </row>
    <row r="59" spans="1:13" x14ac:dyDescent="0.2">
      <c r="F59" s="83"/>
      <c r="J59" s="83"/>
    </row>
  </sheetData>
  <sheetProtection algorithmName="SHA-512" hashValue="Ng4GgyfOP174faUaWLFbzTrq5N9dNrmoLR5veWQZhrty6DdG6Au+GwtN4Nw7V2wROBWi+CWTyPs2g+lCNmeU7g==" saltValue="1egQagK1iI7QSB6fEiqzTw==" spinCount="100000" sheet="1" objects="1" scenarios="1" selectLockedCells="1" selectUnlockedCells="1"/>
  <mergeCells count="13">
    <mergeCell ref="A2:B2"/>
    <mergeCell ref="A7:B8"/>
    <mergeCell ref="A3:B3"/>
    <mergeCell ref="C7:E7"/>
    <mergeCell ref="C2:M2"/>
    <mergeCell ref="C3:M3"/>
    <mergeCell ref="F7:F59"/>
    <mergeCell ref="J7:J59"/>
    <mergeCell ref="C5:E5"/>
    <mergeCell ref="G5:I5"/>
    <mergeCell ref="K5:M5"/>
    <mergeCell ref="G7:I7"/>
    <mergeCell ref="K7:M7"/>
  </mergeCells>
  <conditionalFormatting sqref="D9:E58 G9:I58 K9:M58">
    <cfRule type="cellIs" dxfId="23" priority="13" operator="equal">
      <formula>"Ältere Menschen"</formula>
    </cfRule>
    <cfRule type="cellIs" dxfId="22" priority="14" operator="equal">
      <formula>"Erwachsene"</formula>
    </cfRule>
    <cfRule type="cellIs" dxfId="21" priority="15" operator="equal">
      <formula>"Kinder und Jugendliche"</formula>
    </cfRule>
  </conditionalFormatting>
  <conditionalFormatting sqref="A9:E58 G9:I58 K9:M58">
    <cfRule type="expression" dxfId="20" priority="3">
      <formula>$A9&lt;&gt;""</formula>
    </cfRule>
  </conditionalFormatting>
  <conditionalFormatting sqref="C9:E58 G9:I58 K9:M58">
    <cfRule type="cellIs" dxfId="19" priority="1" operator="equal">
      <formula>0</formula>
    </cfRule>
    <cfRule type="cellIs" dxfId="18" priority="2" operator="equal">
      <formula>1</formula>
    </cfRule>
  </conditionalFormatting>
  <pageMargins left="0.7" right="0.7" top="0.78740157499999996" bottom="0.78740157499999996" header="0.3" footer="0.3"/>
  <pageSetup paperSize="9" orientation="landscape" horizontalDpi="0" verticalDpi="0"/>
  <headerFooter>
    <oddHeader>&amp;L&amp;"Arial Narrow Fett,Fett"&amp;K000000Prodos-Verlag
www.prodos-verlag.de&amp;C&amp;"Arial Narrow Fett,Fett"&amp;14&amp;K000000- Demoversion -&amp;R&amp;"Calibri,Standard"&amp;K000000&amp;G</oddHeader>
    <oddFooter>&amp;R&amp;"Arial Narrow,Standard"&amp;10&amp;K000000&amp;P/&amp;N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8E823-3849-0D47-9CDE-F160B3272626}">
  <dimension ref="A2:D8"/>
  <sheetViews>
    <sheetView zoomScale="338" zoomScaleNormal="168" zoomScalePageLayoutView="369" workbookViewId="0">
      <selection activeCell="B6" sqref="B6"/>
    </sheetView>
  </sheetViews>
  <sheetFormatPr baseColWidth="10" defaultRowHeight="16" x14ac:dyDescent="0.2"/>
  <cols>
    <col min="1" max="1" width="23.1640625" style="9" customWidth="1"/>
    <col min="2" max="4" width="20.83203125" style="9" customWidth="1"/>
    <col min="5" max="16384" width="10.83203125" style="9"/>
  </cols>
  <sheetData>
    <row r="2" spans="1:4" ht="25" customHeight="1" x14ac:dyDescent="0.2">
      <c r="A2" s="33" t="s">
        <v>73</v>
      </c>
      <c r="B2" s="89" t="str">
        <f>IF('Eingabemaske - Daten'!B2&lt;&gt;"",'Eingabemaske - Daten'!B2,"")</f>
        <v>GP1</v>
      </c>
      <c r="C2" s="89"/>
      <c r="D2" s="89"/>
    </row>
    <row r="3" spans="1:4" ht="25" customHeight="1" x14ac:dyDescent="0.2">
      <c r="A3" s="33" t="s">
        <v>33</v>
      </c>
      <c r="B3" s="89">
        <f>'Eingabemaske - Daten'!B3</f>
        <v>20</v>
      </c>
      <c r="C3" s="89"/>
      <c r="D3" s="89"/>
    </row>
    <row r="5" spans="1:4" ht="53" x14ac:dyDescent="0.2">
      <c r="A5" s="4" t="s">
        <v>85</v>
      </c>
      <c r="B5" s="60" t="s">
        <v>5</v>
      </c>
      <c r="C5" s="61" t="s">
        <v>6</v>
      </c>
      <c r="D5" s="62" t="s">
        <v>7</v>
      </c>
    </row>
    <row r="6" spans="1:4" ht="35" customHeight="1" x14ac:dyDescent="0.2">
      <c r="A6" s="66" t="s">
        <v>27</v>
      </c>
      <c r="B6" s="5">
        <f>COUNTIFS('Eingabemaske - Daten'!A7:A56,"&lt;&gt;",'Eingabemaske - Daten'!E7:E56,"=1")</f>
        <v>12</v>
      </c>
      <c r="C6" s="5">
        <f>COUNTIFS('Eingabemaske - Daten'!A7:A56,"&lt;&gt;",'Eingabemaske - Daten'!F7:F56,"=1")</f>
        <v>9</v>
      </c>
      <c r="D6" s="5">
        <f>COUNTIFS('Eingabemaske - Daten'!A7:A56,"&lt;&gt;",'Eingabemaske - Daten'!G7:G56,"=1")</f>
        <v>7</v>
      </c>
    </row>
    <row r="7" spans="1:4" ht="35" customHeight="1" x14ac:dyDescent="0.2">
      <c r="A7" s="66" t="s">
        <v>28</v>
      </c>
      <c r="B7" s="5">
        <f>COUNTIFS('Eingabemaske - Daten'!A7:A56,"&lt;&gt;",'Eingabemaske - Daten'!H7:H56,"=1")</f>
        <v>9</v>
      </c>
      <c r="C7" s="5">
        <f>COUNTIFS('Eingabemaske - Daten'!A7:A56,"&lt;&gt;",'Eingabemaske - Daten'!I7:I56,"=1")</f>
        <v>8</v>
      </c>
      <c r="D7" s="5">
        <f>COUNTIFS('Eingabemaske - Daten'!A7:A56,"&lt;&gt;",'Eingabemaske - Daten'!J7:J56,"=1")</f>
        <v>9</v>
      </c>
    </row>
    <row r="8" spans="1:4" ht="35" customHeight="1" x14ac:dyDescent="0.2">
      <c r="A8" s="66" t="s">
        <v>29</v>
      </c>
      <c r="B8" s="5">
        <f>COUNTIFS('Eingabemaske - Daten'!A7:A56,"&lt;&gt;",'Eingabemaske - Daten'!K7:K56,"=1")</f>
        <v>11</v>
      </c>
      <c r="C8" s="5">
        <f>COUNTIFS('Eingabemaske - Daten'!A7:A56,"&lt;&gt;",'Eingabemaske - Daten'!L7:L56,"=1")</f>
        <v>7</v>
      </c>
      <c r="D8" s="5">
        <f>COUNTIFS('Eingabemaske - Daten'!A7:A56,"&lt;&gt;",'Eingabemaske - Daten'!M7:M56,"=1")</f>
        <v>8</v>
      </c>
    </row>
  </sheetData>
  <sheetProtection algorithmName="SHA-512" hashValue="jZntC9caGKonsHZYgaQ4czk7wqEl1qEGo5/wSCLR6uEWGFvIdHKFXsaFzr//dbDGR9teJa4hccrImBqaGWcvqw==" saltValue="XYHYtX/i5YHHvVRVT8tnLQ==" spinCount="100000" sheet="1" objects="1" scenarios="1" selectLockedCells="1" selectUnlockedCells="1"/>
  <mergeCells count="2">
    <mergeCell ref="B2:D2"/>
    <mergeCell ref="B3:D3"/>
  </mergeCells>
  <printOptions horizontalCentered="1" verticalCentered="1"/>
  <pageMargins left="0.7" right="0.7" top="0.78740157499999996" bottom="0.78740157499999996" header="0.3" footer="0.3"/>
  <pageSetup paperSize="9" orientation="landscape" horizontalDpi="0" verticalDpi="0"/>
  <headerFooter>
    <oddHeader>&amp;L&amp;"Arial Narrow Fett,Fett"&amp;K000000Prodos-Verlag
www.prodos-verlag.de&amp;C&amp;"Arial Narrow Fett,Fett"&amp;14&amp;K000000- Demoversion -&amp;R&amp;"Calibri,Standard"&amp;K000000&amp;G</oddHead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81ABA-7256-AB44-803C-4A5F4B0B657D}">
  <dimension ref="B1:R64"/>
  <sheetViews>
    <sheetView zoomScale="300" zoomScaleNormal="300" zoomScalePageLayoutView="213" workbookViewId="0">
      <selection activeCell="G14" sqref="G14:H14"/>
    </sheetView>
  </sheetViews>
  <sheetFormatPr baseColWidth="10" defaultRowHeight="14" x14ac:dyDescent="0.15"/>
  <cols>
    <col min="1" max="1" width="0.83203125" style="31" customWidth="1"/>
    <col min="2" max="2" width="3.1640625" style="31" customWidth="1"/>
    <col min="3" max="3" width="14.6640625" style="31" customWidth="1"/>
    <col min="4" max="4" width="33.6640625" style="31" customWidth="1"/>
    <col min="5" max="5" width="14.83203125" style="31" customWidth="1"/>
    <col min="6" max="6" width="0.6640625" style="31" customWidth="1"/>
    <col min="7" max="7" width="15.33203125" style="31" customWidth="1"/>
    <col min="8" max="8" width="15.83203125" style="31" customWidth="1"/>
    <col min="9" max="9" width="14.83203125" style="31" customWidth="1"/>
    <col min="10" max="10" width="9.33203125" style="31" customWidth="1"/>
    <col min="11" max="12" width="10.83203125" style="31"/>
    <col min="13" max="18" width="10.83203125" style="51"/>
    <col min="19" max="16384" width="10.83203125" style="31"/>
  </cols>
  <sheetData>
    <row r="1" spans="2:17" x14ac:dyDescent="0.15">
      <c r="J1" s="51" t="str">
        <f>"$A$1:$J$"&amp;COUNTA(C14:C63)+13</f>
        <v>$A$1:$J$33</v>
      </c>
    </row>
    <row r="2" spans="2:17" ht="20" customHeight="1" x14ac:dyDescent="0.15">
      <c r="B2" s="102" t="s">
        <v>73</v>
      </c>
      <c r="C2" s="102"/>
      <c r="D2" s="41" t="str">
        <f>'Eingabemaske - Daten'!B2</f>
        <v>GP1</v>
      </c>
      <c r="F2" s="106" t="s">
        <v>65</v>
      </c>
      <c r="G2" s="107"/>
      <c r="H2" s="90">
        <f>COUNTIF(J14:J63,1)</f>
        <v>20</v>
      </c>
      <c r="I2" s="46"/>
      <c r="J2" s="46"/>
    </row>
    <row r="3" spans="2:17" ht="20" customHeight="1" x14ac:dyDescent="0.15">
      <c r="B3" s="102" t="s">
        <v>33</v>
      </c>
      <c r="C3" s="102"/>
      <c r="D3" s="41">
        <f>'Eingabemaske - Daten'!B3</f>
        <v>20</v>
      </c>
      <c r="F3" s="108"/>
      <c r="G3" s="109"/>
      <c r="H3" s="90"/>
      <c r="I3" s="46"/>
      <c r="J3" s="46"/>
    </row>
    <row r="5" spans="2:17" ht="25" customHeight="1" x14ac:dyDescent="0.15">
      <c r="C5" s="42"/>
      <c r="D5" s="40" t="s">
        <v>86</v>
      </c>
      <c r="E5" s="63" t="str">
        <f>Datengrundlage!B1</f>
        <v>Kinder und Jugendliche</v>
      </c>
      <c r="F5" s="103" t="str">
        <f>Datengrundlage!B2</f>
        <v>Erwachsene</v>
      </c>
      <c r="G5" s="104"/>
      <c r="H5" s="64" t="str">
        <f>Datengrundlage!B3</f>
        <v>Ältere Menschen</v>
      </c>
    </row>
    <row r="6" spans="2:17" ht="20" customHeight="1" x14ac:dyDescent="0.15">
      <c r="C6" s="43"/>
      <c r="D6" s="65" t="str">
        <f>" "&amp;Datengrundlage!A1</f>
        <v xml:space="preserve"> Allgemeine Akutpflege in stationären Einrichtungen</v>
      </c>
      <c r="E6" s="38">
        <f>COUNTIFS(O14:O63,"=1",P14:P63,"=1",J14:J63,1)</f>
        <v>5</v>
      </c>
      <c r="F6" s="100">
        <f>COUNTIFS(O14:O63,"=1",P14:P63,"=2",J14:J63,1)</f>
        <v>5</v>
      </c>
      <c r="G6" s="100"/>
      <c r="H6" s="38">
        <f>COUNTIFS(O14:O63,"=1",P14:P63,"=3",J14:J63,1)</f>
        <v>0</v>
      </c>
    </row>
    <row r="7" spans="2:17" ht="20" customHeight="1" x14ac:dyDescent="0.15">
      <c r="C7" s="43"/>
      <c r="D7" s="65" t="str">
        <f>" "&amp;Datengrundlage!A2</f>
        <v xml:space="preserve"> Allgemeine Langzeitpflege in stationären Einrichtungen</v>
      </c>
      <c r="E7" s="38">
        <f>COUNTIFS(O14:O63,"=2",P14:P63,"=1",J14:J63,1)</f>
        <v>0</v>
      </c>
      <c r="F7" s="100">
        <f>COUNTIFS(O14:O63,"=2",P14:P63,"=2",J14:J63,1)</f>
        <v>0</v>
      </c>
      <c r="G7" s="100"/>
      <c r="H7" s="38">
        <f>COUNTIFS(O14:O63,"=2",P14:P63,"=3",J14:J63,1)</f>
        <v>4</v>
      </c>
    </row>
    <row r="8" spans="2:17" ht="20" customHeight="1" x14ac:dyDescent="0.15">
      <c r="C8" s="43"/>
      <c r="D8" s="65" t="str">
        <f>" "&amp;Datengrundlage!A3</f>
        <v xml:space="preserve"> Allgemeine ambulante Akut- oder Langzeitpflege</v>
      </c>
      <c r="E8" s="38">
        <f>COUNTIFS(O14:O63,"=3",P14:P63,"=1",J14:J63,1)</f>
        <v>2</v>
      </c>
      <c r="F8" s="100">
        <f>COUNTIFS(O14:O63,"=3",P14:P63,"=2",J14:J63,1)</f>
        <v>0</v>
      </c>
      <c r="G8" s="100"/>
      <c r="H8" s="38">
        <f>COUNTIFS(O14:O63,"=3",P14:P63,"=3",J14:J63,1)</f>
        <v>4</v>
      </c>
    </row>
    <row r="9" spans="2:17" ht="16" customHeight="1" x14ac:dyDescent="0.15">
      <c r="C9" s="44"/>
      <c r="D9" s="44"/>
      <c r="E9" s="47"/>
      <c r="F9" s="48"/>
      <c r="G9" s="48"/>
      <c r="H9" s="47"/>
    </row>
    <row r="10" spans="2:17" x14ac:dyDescent="0.15">
      <c r="C10" s="45" t="s">
        <v>82</v>
      </c>
      <c r="D10" s="39" t="s">
        <v>66</v>
      </c>
      <c r="F10" s="97" t="s">
        <v>81</v>
      </c>
      <c r="G10" s="97"/>
      <c r="H10" s="97"/>
    </row>
    <row r="12" spans="2:17" ht="19" customHeight="1" x14ac:dyDescent="0.15">
      <c r="B12" s="102" t="s">
        <v>0</v>
      </c>
      <c r="C12" s="102"/>
      <c r="D12" s="105" t="s">
        <v>67</v>
      </c>
      <c r="E12" s="105"/>
      <c r="G12" s="92" t="s">
        <v>80</v>
      </c>
      <c r="H12" s="93"/>
      <c r="I12" s="94"/>
      <c r="J12" s="95" t="s">
        <v>77</v>
      </c>
    </row>
    <row r="13" spans="2:17" ht="17" customHeight="1" x14ac:dyDescent="0.15">
      <c r="B13" s="102"/>
      <c r="C13" s="102"/>
      <c r="D13" s="37" t="s">
        <v>78</v>
      </c>
      <c r="E13" s="37" t="s">
        <v>79</v>
      </c>
      <c r="F13" s="49"/>
      <c r="G13" s="99" t="s">
        <v>78</v>
      </c>
      <c r="H13" s="99"/>
      <c r="I13" s="37" t="s">
        <v>79</v>
      </c>
      <c r="J13" s="96"/>
    </row>
    <row r="14" spans="2:17" ht="26" customHeight="1" x14ac:dyDescent="0.15">
      <c r="B14" s="45" t="str">
        <f>IF(C14&lt;&gt;"",ROW()-13&amp;".","")</f>
        <v>1.</v>
      </c>
      <c r="C14" s="50" t="str" cm="1">
        <f t="array" ref="C14:C33">Lernende_dropdown</f>
        <v>Baier, Sebastian</v>
      </c>
      <c r="D14" s="28" t="str">
        <f>IF(C14&lt;&gt;"",VLOOKUP(C14,'Eingabemaske - Daten'!$A$7:$C$56,2,FALSE),"")</f>
        <v>Allgemeine Langzeitpflege in stationären Einrichtungen</v>
      </c>
      <c r="E14" s="28" t="str">
        <f>IF(C14&lt;&gt;"",IF(D14&lt;&gt;Datengrundlage!$A$4,VLOOKUP(C14,'Eingabemaske - Daten'!$A$7:$C$56,3,FALSE),Datengrundlage!$B$1),"")</f>
        <v>Erwachsene</v>
      </c>
      <c r="G14" s="101" t="s">
        <v>34</v>
      </c>
      <c r="H14" s="101"/>
      <c r="I14" s="52" t="s">
        <v>5</v>
      </c>
      <c r="J14" s="31">
        <f>IF(B14&lt;&gt;"",IF(OR(M14=O14,N14=P14,O14="",P14=""),0,1),"")</f>
        <v>1</v>
      </c>
      <c r="M14" s="51" cm="1">
        <f t="array" ref="M14">IFERROR(_xlfn.IFS(D14=Datengrundlage!$A$1,1,D14=Datengrundlage!$A$2,2,D14=Datengrundlage!$A$3,3),"")</f>
        <v>2</v>
      </c>
      <c r="N14" s="51" cm="1">
        <f t="array" ref="N14">IFERROR(_xlfn.IFS(E14=Datengrundlage!$B$1,1,E14=Datengrundlage!$B$2,2,E14=Datengrundlage!$B$3,3),"")</f>
        <v>2</v>
      </c>
      <c r="O14" s="51" cm="1">
        <f t="array" ref="O14">IFERROR(_xlfn.IFS(G14=Datengrundlage!$A$1,1,G14=Datengrundlage!$A$2,2,G14=Datengrundlage!$A$3,3),"")</f>
        <v>1</v>
      </c>
      <c r="P14" s="51" cm="1">
        <f t="array" ref="P14">IFERROR(_xlfn.IFS(I14=Datengrundlage!$B$1,1,I14=Datengrundlage!$B$2,2,I14=Datengrundlage!$B$3,3),"")</f>
        <v>1</v>
      </c>
      <c r="Q14" s="51" cm="1">
        <f t="array" ref="Q14">IFERROR(_xlfn.IFS(AND(O14=1,P14=1),1,AND(O14=1,P14=2),2,AND(O14=1,P14=3),3,AND(O14=2,P14=1),4,AND(O14=2,P14=2),5,AND(O14=2,P14=3),6,AND(O14=3,P14=1),7,AND(O14=3,P14=2),8,AND(O14=3,P14=3),9),"")</f>
        <v>1</v>
      </c>
    </row>
    <row r="15" spans="2:17" ht="26" customHeight="1" x14ac:dyDescent="0.15">
      <c r="B15" s="45" t="str">
        <f t="shared" ref="B15:B63" si="0">IF(C15&lt;&gt;"",ROW()-13&amp;".","")</f>
        <v>2.</v>
      </c>
      <c r="C15" s="50" t="str">
        <v>Bauer, Martina</v>
      </c>
      <c r="D15" s="28" t="str">
        <f>IF(C15&lt;&gt;"",VLOOKUP(C15,'Eingabemaske - Daten'!$A$7:$C$56,2,FALSE),"")</f>
        <v>Allgemeine Akutpflege in stationären Einrichtungen</v>
      </c>
      <c r="E15" s="28" t="str">
        <f>IF(C15&lt;&gt;"",IF(D15&lt;&gt;Datengrundlage!$A$4,VLOOKUP(C15,'Eingabemaske - Daten'!$A$7:$C$56,3,FALSE),Datengrundlage!$B$1),"")</f>
        <v>Erwachsene</v>
      </c>
      <c r="G15" s="98" t="s">
        <v>3</v>
      </c>
      <c r="H15" s="98"/>
      <c r="I15" s="52" t="s">
        <v>7</v>
      </c>
      <c r="J15" s="31">
        <f t="shared" ref="J15:J63" si="1">IF(B15&lt;&gt;"",IF(OR(M15=O15,N15=P15,O15="",P15=""),0,1),"")</f>
        <v>1</v>
      </c>
      <c r="M15" s="51" cm="1">
        <f t="array" ref="M15">IFERROR(_xlfn.IFS(D15=Datengrundlage!$A$1,1,D15=Datengrundlage!$A$2,2,D15=Datengrundlage!$A$3,3),"")</f>
        <v>1</v>
      </c>
      <c r="N15" s="51" cm="1">
        <f t="array" ref="N15">IFERROR(_xlfn.IFS(E15=Datengrundlage!$B$1,1,E15=Datengrundlage!$B$2,2,E15=Datengrundlage!$B$3,3),"")</f>
        <v>2</v>
      </c>
      <c r="O15" s="51" cm="1">
        <f t="array" ref="O15">IFERROR(_xlfn.IFS(G15=Datengrundlage!$A$1,1,G15=Datengrundlage!$A$2,2,G15=Datengrundlage!$A$3,3),"")</f>
        <v>2</v>
      </c>
      <c r="P15" s="51" cm="1">
        <f t="array" ref="P15">IFERROR(_xlfn.IFS(I15=Datengrundlage!$B$1,1,I15=Datengrundlage!$B$2,2,I15=Datengrundlage!$B$3,3),"")</f>
        <v>3</v>
      </c>
      <c r="Q15" s="51" cm="1">
        <f t="array" ref="Q15">IFERROR(_xlfn.IFS(AND(O15=1,P15=1),1,AND(O15=1,P15=2),2,AND(O15=1,P15=3),3,AND(O15=2,P15=1),4,AND(O15=2,P15=2),5,AND(O15=2,P15=3),6,AND(O15=3,P15=1),7,AND(O15=3,P15=2),8,AND(O15=3,P15=3),9),"")</f>
        <v>6</v>
      </c>
    </row>
    <row r="16" spans="2:17" ht="26" customHeight="1" x14ac:dyDescent="0.15">
      <c r="B16" s="45" t="str">
        <f t="shared" si="0"/>
        <v>3.</v>
      </c>
      <c r="C16" s="50" t="str">
        <v>Beck, Michel</v>
      </c>
      <c r="D16" s="28" t="str">
        <f>IF(C16&lt;&gt;"",VLOOKUP(C16,'Eingabemaske - Daten'!$A$7:$C$56,2,FALSE),"")</f>
        <v>Allgemeine ambulante Akut- oder Langzeitpflege</v>
      </c>
      <c r="E16" s="28" t="str">
        <f>IF(C16&lt;&gt;"",IF(D16&lt;&gt;Datengrundlage!$A$4,VLOOKUP(C16,'Eingabemaske - Daten'!$A$7:$C$56,3,FALSE),Datengrundlage!$B$1),"")</f>
        <v>Erwachsene</v>
      </c>
      <c r="G16" s="91" t="s">
        <v>34</v>
      </c>
      <c r="H16" s="91"/>
      <c r="I16" s="74" t="s">
        <v>5</v>
      </c>
      <c r="J16" s="31">
        <f t="shared" si="1"/>
        <v>1</v>
      </c>
      <c r="M16" s="51" cm="1">
        <f t="array" ref="M16">IFERROR(_xlfn.IFS(D16=Datengrundlage!$A$1,1,D16=Datengrundlage!$A$2,2,D16=Datengrundlage!$A$3,3),"")</f>
        <v>3</v>
      </c>
      <c r="N16" s="51" cm="1">
        <f t="array" ref="N16">IFERROR(_xlfn.IFS(E16=Datengrundlage!$B$1,1,E16=Datengrundlage!$B$2,2,E16=Datengrundlage!$B$3,3),"")</f>
        <v>2</v>
      </c>
      <c r="O16" s="51" cm="1">
        <f t="array" ref="O16">IFERROR(_xlfn.IFS(G16=Datengrundlage!$A$1,1,G16=Datengrundlage!$A$2,2,G16=Datengrundlage!$A$3,3),"")</f>
        <v>1</v>
      </c>
      <c r="P16" s="51" cm="1">
        <f t="array" ref="P16">IFERROR(_xlfn.IFS(I16=Datengrundlage!$B$1,1,I16=Datengrundlage!$B$2,2,I16=Datengrundlage!$B$3,3),"")</f>
        <v>1</v>
      </c>
      <c r="Q16" s="51" cm="1">
        <f t="array" ref="Q16">IFERROR(_xlfn.IFS(AND(O16=1,P16=1),1,AND(O16=1,P16=2),2,AND(O16=1,P16=3),3,AND(O16=2,P16=1),4,AND(O16=2,P16=2),5,AND(O16=2,P16=3),6,AND(O16=3,P16=1),7,AND(O16=3,P16=2),8,AND(O16=3,P16=3),9),"")</f>
        <v>1</v>
      </c>
    </row>
    <row r="17" spans="2:17" ht="26" customHeight="1" x14ac:dyDescent="0.15">
      <c r="B17" s="45" t="str">
        <f t="shared" si="0"/>
        <v>4.</v>
      </c>
      <c r="C17" s="50" t="str">
        <v>Huber, Yvonne</v>
      </c>
      <c r="D17" s="28" t="str">
        <f>IF(C17&lt;&gt;"",VLOOKUP(C17,'Eingabemaske - Daten'!$A$7:$C$56,2,FALSE),"")</f>
        <v>Allgemeine Akutpflege in stationären Einrichtungen</v>
      </c>
      <c r="E17" s="28" t="str">
        <f>IF(C17&lt;&gt;"",IF(D17&lt;&gt;Datengrundlage!$A$4,VLOOKUP(C17,'Eingabemaske - Daten'!$A$7:$C$56,3,FALSE),Datengrundlage!$B$1),"")</f>
        <v>Erwachsene</v>
      </c>
      <c r="G17" s="91" t="s">
        <v>3</v>
      </c>
      <c r="H17" s="91"/>
      <c r="I17" s="74" t="s">
        <v>7</v>
      </c>
      <c r="J17" s="31">
        <f t="shared" si="1"/>
        <v>1</v>
      </c>
      <c r="M17" s="51" cm="1">
        <f t="array" ref="M17">IFERROR(_xlfn.IFS(D17=Datengrundlage!$A$1,1,D17=Datengrundlage!$A$2,2,D17=Datengrundlage!$A$3,3),"")</f>
        <v>1</v>
      </c>
      <c r="N17" s="51" cm="1">
        <f t="array" ref="N17">IFERROR(_xlfn.IFS(E17=Datengrundlage!$B$1,1,E17=Datengrundlage!$B$2,2,E17=Datengrundlage!$B$3,3),"")</f>
        <v>2</v>
      </c>
      <c r="O17" s="51" cm="1">
        <f t="array" ref="O17">IFERROR(_xlfn.IFS(G17=Datengrundlage!$A$1,1,G17=Datengrundlage!$A$2,2,G17=Datengrundlage!$A$3,3),"")</f>
        <v>2</v>
      </c>
      <c r="P17" s="51" cm="1">
        <f t="array" ref="P17">IFERROR(_xlfn.IFS(I17=Datengrundlage!$B$1,1,I17=Datengrundlage!$B$2,2,I17=Datengrundlage!$B$3,3),"")</f>
        <v>3</v>
      </c>
      <c r="Q17" s="51" cm="1">
        <f t="array" ref="Q17">IFERROR(_xlfn.IFS(AND(O17=1,P17=1),1,AND(O17=1,P17=2),2,AND(O17=1,P17=3),3,AND(O17=2,P17=1),4,AND(O17=2,P17=2),5,AND(O17=2,P17=3),6,AND(O17=3,P17=1),7,AND(O17=3,P17=2),8,AND(O17=3,P17=3),9),"")</f>
        <v>6</v>
      </c>
    </row>
    <row r="18" spans="2:17" ht="26" customHeight="1" x14ac:dyDescent="0.15">
      <c r="B18" s="45" t="str">
        <f t="shared" si="0"/>
        <v>5.</v>
      </c>
      <c r="C18" s="50" t="str">
        <v>Jäger, Sabine</v>
      </c>
      <c r="D18" s="28" t="str">
        <f>IF(C18&lt;&gt;"",VLOOKUP(C18,'Eingabemaske - Daten'!$A$7:$C$56,2,FALSE),"")</f>
        <v>Allgemeine Akutpflege in stationären Einrichtungen</v>
      </c>
      <c r="E18" s="28" t="str">
        <f>IF(C18&lt;&gt;"",IF(D18&lt;&gt;Datengrundlage!$A$4,VLOOKUP(C18,'Eingabemaske - Daten'!$A$7:$C$56,3,FALSE),Datengrundlage!$B$1),"")</f>
        <v>Kinder und Jugendliche</v>
      </c>
      <c r="G18" s="91" t="s">
        <v>4</v>
      </c>
      <c r="H18" s="91"/>
      <c r="I18" s="74" t="s">
        <v>7</v>
      </c>
      <c r="J18" s="31">
        <f t="shared" si="1"/>
        <v>1</v>
      </c>
      <c r="M18" s="51" cm="1">
        <f t="array" ref="M18">IFERROR(_xlfn.IFS(D18=Datengrundlage!$A$1,1,D18=Datengrundlage!$A$2,2,D18=Datengrundlage!$A$3,3),"")</f>
        <v>1</v>
      </c>
      <c r="N18" s="51" cm="1">
        <f t="array" ref="N18">IFERROR(_xlfn.IFS(E18=Datengrundlage!$B$1,1,E18=Datengrundlage!$B$2,2,E18=Datengrundlage!$B$3,3),"")</f>
        <v>1</v>
      </c>
      <c r="O18" s="51" cm="1">
        <f t="array" ref="O18">IFERROR(_xlfn.IFS(G18=Datengrundlage!$A$1,1,G18=Datengrundlage!$A$2,2,G18=Datengrundlage!$A$3,3),"")</f>
        <v>3</v>
      </c>
      <c r="P18" s="51" cm="1">
        <f t="array" ref="P18">IFERROR(_xlfn.IFS(I18=Datengrundlage!$B$1,1,I18=Datengrundlage!$B$2,2,I18=Datengrundlage!$B$3,3),"")</f>
        <v>3</v>
      </c>
      <c r="Q18" s="51" cm="1">
        <f t="array" ref="Q18">IFERROR(_xlfn.IFS(AND(O18=1,P18=1),1,AND(O18=1,P18=2),2,AND(O18=1,P18=3),3,AND(O18=2,P18=1),4,AND(O18=2,P18=2),5,AND(O18=2,P18=3),6,AND(O18=3,P18=1),7,AND(O18=3,P18=2),8,AND(O18=3,P18=3),9),"")</f>
        <v>9</v>
      </c>
    </row>
    <row r="19" spans="2:17" ht="26" customHeight="1" x14ac:dyDescent="0.15">
      <c r="B19" s="45" t="str">
        <f t="shared" si="0"/>
        <v>6.</v>
      </c>
      <c r="C19" s="50" t="str">
        <v>Klein, Franziska</v>
      </c>
      <c r="D19" s="28" t="str">
        <f>IF(C19&lt;&gt;"",VLOOKUP(C19,'Eingabemaske - Daten'!$A$7:$C$56,2,FALSE),"")</f>
        <v>Allgemeine Akutpflege in stationären Einrichtungen</v>
      </c>
      <c r="E19" s="28" t="str">
        <f>IF(C19&lt;&gt;"",IF(D19&lt;&gt;Datengrundlage!$A$4,VLOOKUP(C19,'Eingabemaske - Daten'!$A$7:$C$56,3,FALSE),Datengrundlage!$B$1),"")</f>
        <v>Ältere Menschen</v>
      </c>
      <c r="G19" s="91" t="s">
        <v>4</v>
      </c>
      <c r="H19" s="91"/>
      <c r="I19" s="74" t="s">
        <v>5</v>
      </c>
      <c r="J19" s="31">
        <f t="shared" si="1"/>
        <v>1</v>
      </c>
      <c r="M19" s="51" cm="1">
        <f t="array" ref="M19">IFERROR(_xlfn.IFS(D19=Datengrundlage!$A$1,1,D19=Datengrundlage!$A$2,2,D19=Datengrundlage!$A$3,3),"")</f>
        <v>1</v>
      </c>
      <c r="N19" s="51" cm="1">
        <f t="array" ref="N19">IFERROR(_xlfn.IFS(E19=Datengrundlage!$B$1,1,E19=Datengrundlage!$B$2,2,E19=Datengrundlage!$B$3,3),"")</f>
        <v>3</v>
      </c>
      <c r="O19" s="51" cm="1">
        <f t="array" ref="O19">IFERROR(_xlfn.IFS(G19=Datengrundlage!$A$1,1,G19=Datengrundlage!$A$2,2,G19=Datengrundlage!$A$3,3),"")</f>
        <v>3</v>
      </c>
      <c r="P19" s="51" cm="1">
        <f t="array" ref="P19">IFERROR(_xlfn.IFS(I19=Datengrundlage!$B$1,1,I19=Datengrundlage!$B$2,2,I19=Datengrundlage!$B$3,3),"")</f>
        <v>1</v>
      </c>
      <c r="Q19" s="51" cm="1">
        <f t="array" ref="Q19">IFERROR(_xlfn.IFS(AND(O19=1,P19=1),1,AND(O19=1,P19=2),2,AND(O19=1,P19=3),3,AND(O19=2,P19=1),4,AND(O19=2,P19=2),5,AND(O19=2,P19=3),6,AND(O19=3,P19=1),7,AND(O19=3,P19=2),8,AND(O19=3,P19=3),9),"")</f>
        <v>7</v>
      </c>
    </row>
    <row r="20" spans="2:17" ht="26" customHeight="1" x14ac:dyDescent="0.15">
      <c r="B20" s="45" t="str">
        <f t="shared" si="0"/>
        <v>7.</v>
      </c>
      <c r="C20" s="50" t="str">
        <v>König, Corinna</v>
      </c>
      <c r="D20" s="28" t="str">
        <f>IF(C20&lt;&gt;"",VLOOKUP(C20,'Eingabemaske - Daten'!$A$7:$C$56,2,FALSE),"")</f>
        <v>Allgemeine Langzeitpflege in stationären Einrichtungen</v>
      </c>
      <c r="E20" s="28" t="str">
        <f>IF(C20&lt;&gt;"",IF(D20&lt;&gt;Datengrundlage!$A$4,VLOOKUP(C20,'Eingabemaske - Daten'!$A$7:$C$56,3,FALSE),Datengrundlage!$B$1),"")</f>
        <v>Erwachsene</v>
      </c>
      <c r="G20" s="91" t="s">
        <v>4</v>
      </c>
      <c r="H20" s="91"/>
      <c r="I20" s="74" t="s">
        <v>7</v>
      </c>
      <c r="J20" s="31">
        <f t="shared" si="1"/>
        <v>1</v>
      </c>
      <c r="M20" s="51" cm="1">
        <f t="array" ref="M20">IFERROR(_xlfn.IFS(D20=Datengrundlage!$A$1,1,D20=Datengrundlage!$A$2,2,D20=Datengrundlage!$A$3,3),"")</f>
        <v>2</v>
      </c>
      <c r="N20" s="51" cm="1">
        <f t="array" ref="N20">IFERROR(_xlfn.IFS(E20=Datengrundlage!$B$1,1,E20=Datengrundlage!$B$2,2,E20=Datengrundlage!$B$3,3),"")</f>
        <v>2</v>
      </c>
      <c r="O20" s="51" cm="1">
        <f t="array" ref="O20">IFERROR(_xlfn.IFS(G20=Datengrundlage!$A$1,1,G20=Datengrundlage!$A$2,2,G20=Datengrundlage!$A$3,3),"")</f>
        <v>3</v>
      </c>
      <c r="P20" s="51" cm="1">
        <f t="array" ref="P20">IFERROR(_xlfn.IFS(I20=Datengrundlage!$B$1,1,I20=Datengrundlage!$B$2,2,I20=Datengrundlage!$B$3,3),"")</f>
        <v>3</v>
      </c>
      <c r="Q20" s="51" cm="1">
        <f t="array" ref="Q20">IFERROR(_xlfn.IFS(AND(O20=1,P20=1),1,AND(O20=1,P20=2),2,AND(O20=1,P20=3),3,AND(O20=2,P20=1),4,AND(O20=2,P20=2),5,AND(O20=2,P20=3),6,AND(O20=3,P20=1),7,AND(O20=3,P20=2),8,AND(O20=3,P20=3),9),"")</f>
        <v>9</v>
      </c>
    </row>
    <row r="21" spans="2:17" ht="26" customHeight="1" x14ac:dyDescent="0.15">
      <c r="B21" s="45" t="str">
        <f t="shared" si="0"/>
        <v>8.</v>
      </c>
      <c r="C21" s="50" t="str">
        <v>Krause, Anna</v>
      </c>
      <c r="D21" s="28" t="str">
        <f>IF(C21&lt;&gt;"",VLOOKUP(C21,'Eingabemaske - Daten'!$A$7:$C$56,2,FALSE),"")</f>
        <v>Allgemeine Langzeitpflege in stationären Einrichtungen</v>
      </c>
      <c r="E21" s="28" t="str">
        <f>IF(C21&lt;&gt;"",IF(D21&lt;&gt;Datengrundlage!$A$4,VLOOKUP(C21,'Eingabemaske - Daten'!$A$7:$C$56,3,FALSE),Datengrundlage!$B$1),"")</f>
        <v>Erwachsene</v>
      </c>
      <c r="G21" s="91" t="s">
        <v>4</v>
      </c>
      <c r="H21" s="91"/>
      <c r="I21" s="74" t="s">
        <v>7</v>
      </c>
      <c r="J21" s="31">
        <f t="shared" si="1"/>
        <v>1</v>
      </c>
      <c r="M21" s="51" cm="1">
        <f t="array" ref="M21">IFERROR(_xlfn.IFS(D21=Datengrundlage!$A$1,1,D21=Datengrundlage!$A$2,2,D21=Datengrundlage!$A$3,3),"")</f>
        <v>2</v>
      </c>
      <c r="N21" s="51" cm="1">
        <f t="array" ref="N21">IFERROR(_xlfn.IFS(E21=Datengrundlage!$B$1,1,E21=Datengrundlage!$B$2,2,E21=Datengrundlage!$B$3,3),"")</f>
        <v>2</v>
      </c>
      <c r="O21" s="51" cm="1">
        <f t="array" ref="O21">IFERROR(_xlfn.IFS(G21=Datengrundlage!$A$1,1,G21=Datengrundlage!$A$2,2,G21=Datengrundlage!$A$3,3),"")</f>
        <v>3</v>
      </c>
      <c r="P21" s="51" cm="1">
        <f t="array" ref="P21">IFERROR(_xlfn.IFS(I21=Datengrundlage!$B$1,1,I21=Datengrundlage!$B$2,2,I21=Datengrundlage!$B$3,3),"")</f>
        <v>3</v>
      </c>
      <c r="Q21" s="51" cm="1">
        <f t="array" ref="Q21">IFERROR(_xlfn.IFS(AND(O21=1,P21=1),1,AND(O21=1,P21=2),2,AND(O21=1,P21=3),3,AND(O21=2,P21=1),4,AND(O21=2,P21=2),5,AND(O21=2,P21=3),6,AND(O21=3,P21=1),7,AND(O21=3,P21=2),8,AND(O21=3,P21=3),9),"")</f>
        <v>9</v>
      </c>
    </row>
    <row r="22" spans="2:17" ht="26" customHeight="1" x14ac:dyDescent="0.15">
      <c r="B22" s="45" t="str">
        <f t="shared" si="0"/>
        <v>9.</v>
      </c>
      <c r="C22" s="50" t="str">
        <v>Lange, Rafaela</v>
      </c>
      <c r="D22" s="28" t="str">
        <f>IF(C22&lt;&gt;"",VLOOKUP(C22,'Eingabemaske - Daten'!$A$7:$C$56,2,FALSE),"")</f>
        <v>Allgemeine Langzeitpflege in stationären Einrichtungen</v>
      </c>
      <c r="E22" s="28" t="str">
        <f>IF(C22&lt;&gt;"",IF(D22&lt;&gt;Datengrundlage!$A$4,VLOOKUP(C22,'Eingabemaske - Daten'!$A$7:$C$56,3,FALSE),Datengrundlage!$B$1),"")</f>
        <v>Ältere Menschen</v>
      </c>
      <c r="G22" s="91" t="s">
        <v>34</v>
      </c>
      <c r="H22" s="91"/>
      <c r="I22" s="74" t="s">
        <v>6</v>
      </c>
      <c r="J22" s="31">
        <f t="shared" si="1"/>
        <v>1</v>
      </c>
      <c r="M22" s="51" cm="1">
        <f t="array" ref="M22">IFERROR(_xlfn.IFS(D22=Datengrundlage!$A$1,1,D22=Datengrundlage!$A$2,2,D22=Datengrundlage!$A$3,3),"")</f>
        <v>2</v>
      </c>
      <c r="N22" s="51" cm="1">
        <f t="array" ref="N22">IFERROR(_xlfn.IFS(E22=Datengrundlage!$B$1,1,E22=Datengrundlage!$B$2,2,E22=Datengrundlage!$B$3,3),"")</f>
        <v>3</v>
      </c>
      <c r="O22" s="51" cm="1">
        <f t="array" ref="O22">IFERROR(_xlfn.IFS(G22=Datengrundlage!$A$1,1,G22=Datengrundlage!$A$2,2,G22=Datengrundlage!$A$3,3),"")</f>
        <v>1</v>
      </c>
      <c r="P22" s="51" cm="1">
        <f t="array" ref="P22">IFERROR(_xlfn.IFS(I22=Datengrundlage!$B$1,1,I22=Datengrundlage!$B$2,2,I22=Datengrundlage!$B$3,3),"")</f>
        <v>2</v>
      </c>
      <c r="Q22" s="51" cm="1">
        <f t="array" ref="Q22">IFERROR(_xlfn.IFS(AND(O22=1,P22=1),1,AND(O22=1,P22=2),2,AND(O22=1,P22=3),3,AND(O22=2,P22=1),4,AND(O22=2,P22=2),5,AND(O22=2,P22=3),6,AND(O22=3,P22=1),7,AND(O22=3,P22=2),8,AND(O22=3,P22=3),9),"")</f>
        <v>2</v>
      </c>
    </row>
    <row r="23" spans="2:17" ht="26" customHeight="1" x14ac:dyDescent="0.15">
      <c r="B23" s="45" t="str">
        <f t="shared" si="0"/>
        <v>10.</v>
      </c>
      <c r="C23" s="50" t="str">
        <v>Liebeskind, Martha</v>
      </c>
      <c r="D23" s="28" t="str">
        <f>IF(C23&lt;&gt;"",VLOOKUP(C23,'Eingabemaske - Daten'!$A$7:$C$56,2,FALSE),"")</f>
        <v>Allgemeine Langzeitpflege in stationären Einrichtungen</v>
      </c>
      <c r="E23" s="28" t="str">
        <f>IF(C23&lt;&gt;"",IF(D23&lt;&gt;Datengrundlage!$A$4,VLOOKUP(C23,'Eingabemaske - Daten'!$A$7:$C$56,3,FALSE),Datengrundlage!$B$1),"")</f>
        <v>Ältere Menschen</v>
      </c>
      <c r="G23" s="98" t="s">
        <v>34</v>
      </c>
      <c r="H23" s="98"/>
      <c r="I23" s="52" t="s">
        <v>6</v>
      </c>
      <c r="J23" s="31">
        <f t="shared" si="1"/>
        <v>1</v>
      </c>
      <c r="M23" s="51" cm="1">
        <f t="array" ref="M23">IFERROR(_xlfn.IFS(D23=Datengrundlage!$A$1,1,D23=Datengrundlage!$A$2,2,D23=Datengrundlage!$A$3,3),"")</f>
        <v>2</v>
      </c>
      <c r="N23" s="51" cm="1">
        <f t="array" ref="N23">IFERROR(_xlfn.IFS(E23=Datengrundlage!$B$1,1,E23=Datengrundlage!$B$2,2,E23=Datengrundlage!$B$3,3),"")</f>
        <v>3</v>
      </c>
      <c r="O23" s="51" cm="1">
        <f t="array" ref="O23">IFERROR(_xlfn.IFS(G23=Datengrundlage!$A$1,1,G23=Datengrundlage!$A$2,2,G23=Datengrundlage!$A$3,3),"")</f>
        <v>1</v>
      </c>
      <c r="P23" s="51" cm="1">
        <f t="array" ref="P23">IFERROR(_xlfn.IFS(I23=Datengrundlage!$B$1,1,I23=Datengrundlage!$B$2,2,I23=Datengrundlage!$B$3,3),"")</f>
        <v>2</v>
      </c>
      <c r="Q23" s="51" cm="1">
        <f t="array" ref="Q23">IFERROR(_xlfn.IFS(AND(O23=1,P23=1),1,AND(O23=1,P23=2),2,AND(O23=1,P23=3),3,AND(O23=2,P23=1),4,AND(O23=2,P23=2),5,AND(O23=2,P23=3),6,AND(O23=3,P23=1),7,AND(O23=3,P23=2),8,AND(O23=3,P23=3),9),"")</f>
        <v>2</v>
      </c>
    </row>
    <row r="24" spans="2:17" ht="26" customHeight="1" x14ac:dyDescent="0.15">
      <c r="B24" s="45" t="str">
        <f t="shared" si="0"/>
        <v>11.</v>
      </c>
      <c r="C24" s="50" t="str">
        <v>Meier, Andrea</v>
      </c>
      <c r="D24" s="28" t="str">
        <f>IF(C24&lt;&gt;"",VLOOKUP(C24,'Eingabemaske - Daten'!$A$7:$C$56,2,FALSE),"")</f>
        <v>Allgemeine Langzeitpflege in stationären Einrichtungen</v>
      </c>
      <c r="E24" s="28" t="str">
        <f>IF(C24&lt;&gt;"",IF(D24&lt;&gt;Datengrundlage!$A$4,VLOOKUP(C24,'Eingabemaske - Daten'!$A$7:$C$56,3,FALSE),Datengrundlage!$B$1),"")</f>
        <v>Ältere Menschen</v>
      </c>
      <c r="G24" s="91" t="s">
        <v>4</v>
      </c>
      <c r="H24" s="91"/>
      <c r="I24" s="74" t="s">
        <v>5</v>
      </c>
      <c r="J24" s="31">
        <f t="shared" si="1"/>
        <v>1</v>
      </c>
      <c r="M24" s="51" cm="1">
        <f t="array" ref="M24">IFERROR(_xlfn.IFS(D24=Datengrundlage!$A$1,1,D24=Datengrundlage!$A$2,2,D24=Datengrundlage!$A$3,3),"")</f>
        <v>2</v>
      </c>
      <c r="N24" s="51" cm="1">
        <f t="array" ref="N24">IFERROR(_xlfn.IFS(E24=Datengrundlage!$B$1,1,E24=Datengrundlage!$B$2,2,E24=Datengrundlage!$B$3,3),"")</f>
        <v>3</v>
      </c>
      <c r="O24" s="51" cm="1">
        <f t="array" ref="O24">IFERROR(_xlfn.IFS(G24=Datengrundlage!$A$1,1,G24=Datengrundlage!$A$2,2,G24=Datengrundlage!$A$3,3),"")</f>
        <v>3</v>
      </c>
      <c r="P24" s="51" cm="1">
        <f t="array" ref="P24">IFERROR(_xlfn.IFS(I24=Datengrundlage!$B$1,1,I24=Datengrundlage!$B$2,2,I24=Datengrundlage!$B$3,3),"")</f>
        <v>1</v>
      </c>
      <c r="Q24" s="51" cm="1">
        <f t="array" ref="Q24">IFERROR(_xlfn.IFS(AND(O24=1,P24=1),1,AND(O24=1,P24=2),2,AND(O24=1,P24=3),3,AND(O24=2,P24=1),4,AND(O24=2,P24=2),5,AND(O24=2,P24=3),6,AND(O24=3,P24=1),7,AND(O24=3,P24=2),8,AND(O24=3,P24=3),9),"")</f>
        <v>7</v>
      </c>
    </row>
    <row r="25" spans="2:17" ht="26" customHeight="1" x14ac:dyDescent="0.15">
      <c r="B25" s="45" t="str">
        <f t="shared" si="0"/>
        <v>12.</v>
      </c>
      <c r="C25" s="50" t="str">
        <v>Müller, Frederike</v>
      </c>
      <c r="D25" s="28" t="str">
        <f>IF(C25&lt;&gt;"",VLOOKUP(C25,'Eingabemaske - Daten'!$A$7:$C$56,2,FALSE),"")</f>
        <v>Allgemeine ambulante Akut- oder Langzeitpflege</v>
      </c>
      <c r="E25" s="28" t="str">
        <f>IF(C25&lt;&gt;"",IF(D25&lt;&gt;Datengrundlage!$A$4,VLOOKUP(C25,'Eingabemaske - Daten'!$A$7:$C$56,3,FALSE),Datengrundlage!$B$1),"")</f>
        <v>Ältere Menschen</v>
      </c>
      <c r="G25" s="98" t="s">
        <v>34</v>
      </c>
      <c r="H25" s="98"/>
      <c r="I25" s="52" t="s">
        <v>6</v>
      </c>
      <c r="J25" s="31">
        <f t="shared" si="1"/>
        <v>1</v>
      </c>
      <c r="M25" s="51" cm="1">
        <f t="array" ref="M25">IFERROR(_xlfn.IFS(D25=Datengrundlage!$A$1,1,D25=Datengrundlage!$A$2,2,D25=Datengrundlage!$A$3,3),"")</f>
        <v>3</v>
      </c>
      <c r="N25" s="51" cm="1">
        <f t="array" ref="N25">IFERROR(_xlfn.IFS(E25=Datengrundlage!$B$1,1,E25=Datengrundlage!$B$2,2,E25=Datengrundlage!$B$3,3),"")</f>
        <v>3</v>
      </c>
      <c r="O25" s="51" cm="1">
        <f t="array" ref="O25">IFERROR(_xlfn.IFS(G25=Datengrundlage!$A$1,1,G25=Datengrundlage!$A$2,2,G25=Datengrundlage!$A$3,3),"")</f>
        <v>1</v>
      </c>
      <c r="P25" s="51" cm="1">
        <f t="array" ref="P25">IFERROR(_xlfn.IFS(I25=Datengrundlage!$B$1,1,I25=Datengrundlage!$B$2,2,I25=Datengrundlage!$B$3,3),"")</f>
        <v>2</v>
      </c>
      <c r="Q25" s="51" cm="1">
        <f t="array" ref="Q25">IFERROR(_xlfn.IFS(AND(O25=1,P25=1),1,AND(O25=1,P25=2),2,AND(O25=1,P25=3),3,AND(O25=2,P25=1),4,AND(O25=2,P25=2),5,AND(O25=2,P25=3),6,AND(O25=3,P25=1),7,AND(O25=3,P25=2),8,AND(O25=3,P25=3),9),"")</f>
        <v>2</v>
      </c>
    </row>
    <row r="26" spans="2:17" ht="26" customHeight="1" x14ac:dyDescent="0.15">
      <c r="B26" s="45" t="str">
        <f t="shared" si="0"/>
        <v>13.</v>
      </c>
      <c r="C26" s="50" t="str">
        <v>Richter, Johanna</v>
      </c>
      <c r="D26" s="28" t="str">
        <f>IF(C26&lt;&gt;"",VLOOKUP(C26,'Eingabemaske - Daten'!$A$7:$C$56,2,FALSE),"")</f>
        <v>Allgemeine ambulante Akut- oder Langzeitpflege</v>
      </c>
      <c r="E26" s="28" t="str">
        <f>IF(C26&lt;&gt;"",IF(D26&lt;&gt;Datengrundlage!$A$4,VLOOKUP(C26,'Eingabemaske - Daten'!$A$7:$C$56,3,FALSE),Datengrundlage!$B$1),"")</f>
        <v>Erwachsene</v>
      </c>
      <c r="G26" s="91" t="s">
        <v>34</v>
      </c>
      <c r="H26" s="91"/>
      <c r="I26" s="74" t="s">
        <v>5</v>
      </c>
      <c r="J26" s="31">
        <f t="shared" si="1"/>
        <v>1</v>
      </c>
      <c r="M26" s="51" cm="1">
        <f t="array" ref="M26">IFERROR(_xlfn.IFS(D26=Datengrundlage!$A$1,1,D26=Datengrundlage!$A$2,2,D26=Datengrundlage!$A$3,3),"")</f>
        <v>3</v>
      </c>
      <c r="N26" s="51" cm="1">
        <f t="array" ref="N26">IFERROR(_xlfn.IFS(E26=Datengrundlage!$B$1,1,E26=Datengrundlage!$B$2,2,E26=Datengrundlage!$B$3,3),"")</f>
        <v>2</v>
      </c>
      <c r="O26" s="51" cm="1">
        <f t="array" ref="O26">IFERROR(_xlfn.IFS(G26=Datengrundlage!$A$1,1,G26=Datengrundlage!$A$2,2,G26=Datengrundlage!$A$3,3),"")</f>
        <v>1</v>
      </c>
      <c r="P26" s="51" cm="1">
        <f t="array" ref="P26">IFERROR(_xlfn.IFS(I26=Datengrundlage!$B$1,1,I26=Datengrundlage!$B$2,2,I26=Datengrundlage!$B$3,3),"")</f>
        <v>1</v>
      </c>
      <c r="Q26" s="51" cm="1">
        <f t="array" ref="Q26">IFERROR(_xlfn.IFS(AND(O26=1,P26=1),1,AND(O26=1,P26=2),2,AND(O26=1,P26=3),3,AND(O26=2,P26=1),4,AND(O26=2,P26=2),5,AND(O26=2,P26=3),6,AND(O26=3,P26=1),7,AND(O26=3,P26=2),8,AND(O26=3,P26=3),9),"")</f>
        <v>1</v>
      </c>
    </row>
    <row r="27" spans="2:17" ht="26" customHeight="1" x14ac:dyDescent="0.15">
      <c r="B27" s="45" t="str">
        <f t="shared" si="0"/>
        <v>14.</v>
      </c>
      <c r="C27" s="50" t="str">
        <v>Schäfer, Ludmilla</v>
      </c>
      <c r="D27" s="28" t="str">
        <f>IF(C27&lt;&gt;"",VLOOKUP(C27,'Eingabemaske - Daten'!$A$7:$C$56,2,FALSE),"")</f>
        <v>Allgemeine ambulante Akut- oder Langzeitpflege</v>
      </c>
      <c r="E27" s="28" t="str">
        <f>IF(C27&lt;&gt;"",IF(D27&lt;&gt;Datengrundlage!$A$4,VLOOKUP(C27,'Eingabemaske - Daten'!$A$7:$C$56,3,FALSE),Datengrundlage!$B$1),"")</f>
        <v>Ältere Menschen</v>
      </c>
      <c r="G27" s="91" t="s">
        <v>34</v>
      </c>
      <c r="H27" s="91"/>
      <c r="I27" s="74" t="s">
        <v>5</v>
      </c>
      <c r="J27" s="31">
        <f t="shared" si="1"/>
        <v>1</v>
      </c>
      <c r="M27" s="51" cm="1">
        <f t="array" ref="M27">IFERROR(_xlfn.IFS(D27=Datengrundlage!$A$1,1,D27=Datengrundlage!$A$2,2,D27=Datengrundlage!$A$3,3),"")</f>
        <v>3</v>
      </c>
      <c r="N27" s="51" cm="1">
        <f t="array" ref="N27">IFERROR(_xlfn.IFS(E27=Datengrundlage!$B$1,1,E27=Datengrundlage!$B$2,2,E27=Datengrundlage!$B$3,3),"")</f>
        <v>3</v>
      </c>
      <c r="O27" s="51" cm="1">
        <f t="array" ref="O27">IFERROR(_xlfn.IFS(G27=Datengrundlage!$A$1,1,G27=Datengrundlage!$A$2,2,G27=Datengrundlage!$A$3,3),"")</f>
        <v>1</v>
      </c>
      <c r="P27" s="51" cm="1">
        <f t="array" ref="P27">IFERROR(_xlfn.IFS(I27=Datengrundlage!$B$1,1,I27=Datengrundlage!$B$2,2,I27=Datengrundlage!$B$3,3),"")</f>
        <v>1</v>
      </c>
      <c r="Q27" s="51" cm="1">
        <f t="array" ref="Q27">IFERROR(_xlfn.IFS(AND(O27=1,P27=1),1,AND(O27=1,P27=2),2,AND(O27=1,P27=3),3,AND(O27=2,P27=1),4,AND(O27=2,P27=2),5,AND(O27=2,P27=3),6,AND(O27=3,P27=1),7,AND(O27=3,P27=2),8,AND(O27=3,P27=3),9),"")</f>
        <v>1</v>
      </c>
    </row>
    <row r="28" spans="2:17" ht="26" customHeight="1" x14ac:dyDescent="0.15">
      <c r="B28" s="45" t="str">
        <f t="shared" si="0"/>
        <v>15.</v>
      </c>
      <c r="C28" s="50" t="str">
        <v>Schmidt, Johannes</v>
      </c>
      <c r="D28" s="28" t="str">
        <f>IF(C28&lt;&gt;"",VLOOKUP(C28,'Eingabemaske - Daten'!$A$7:$C$56,2,FALSE),"")</f>
        <v>Allgemeine Akutpflege in stationären Einrichtungen</v>
      </c>
      <c r="E28" s="28" t="str">
        <f>IF(C28&lt;&gt;"",IF(D28&lt;&gt;Datengrundlage!$A$4,VLOOKUP(C28,'Eingabemaske - Daten'!$A$7:$C$56,3,FALSE),Datengrundlage!$B$1),"")</f>
        <v>Kinder und Jugendliche</v>
      </c>
      <c r="G28" s="98" t="s">
        <v>4</v>
      </c>
      <c r="H28" s="98"/>
      <c r="I28" s="52" t="s">
        <v>7</v>
      </c>
      <c r="J28" s="31">
        <f t="shared" si="1"/>
        <v>1</v>
      </c>
      <c r="M28" s="51" cm="1">
        <f t="array" ref="M28">IFERROR(_xlfn.IFS(D28=Datengrundlage!$A$1,1,D28=Datengrundlage!$A$2,2,D28=Datengrundlage!$A$3,3),"")</f>
        <v>1</v>
      </c>
      <c r="N28" s="51" cm="1">
        <f t="array" ref="N28">IFERROR(_xlfn.IFS(E28=Datengrundlage!$B$1,1,E28=Datengrundlage!$B$2,2,E28=Datengrundlage!$B$3,3),"")</f>
        <v>1</v>
      </c>
      <c r="O28" s="51" cm="1">
        <f t="array" ref="O28">IFERROR(_xlfn.IFS(G28=Datengrundlage!$A$1,1,G28=Datengrundlage!$A$2,2,G28=Datengrundlage!$A$3,3),"")</f>
        <v>3</v>
      </c>
      <c r="P28" s="51" cm="1">
        <f t="array" ref="P28">IFERROR(_xlfn.IFS(I28=Datengrundlage!$B$1,1,I28=Datengrundlage!$B$2,2,I28=Datengrundlage!$B$3,3),"")</f>
        <v>3</v>
      </c>
      <c r="Q28" s="51" cm="1">
        <f t="array" ref="Q28">IFERROR(_xlfn.IFS(AND(O28=1,P28=1),1,AND(O28=1,P28=2),2,AND(O28=1,P28=3),3,AND(O28=2,P28=1),4,AND(O28=2,P28=2),5,AND(O28=2,P28=3),6,AND(O28=3,P28=1),7,AND(O28=3,P28=2),8,AND(O28=3,P28=3),9),"")</f>
        <v>9</v>
      </c>
    </row>
    <row r="29" spans="2:17" ht="26" customHeight="1" x14ac:dyDescent="0.15">
      <c r="B29" s="45" t="str">
        <f t="shared" si="0"/>
        <v>16.</v>
      </c>
      <c r="C29" s="50" t="str">
        <v>Schubert, Ludwig</v>
      </c>
      <c r="D29" s="28" t="str">
        <f>IF(C29&lt;&gt;"",VLOOKUP(C29,'Eingabemaske - Daten'!$A$7:$C$56,2,FALSE),"")</f>
        <v>Allgemeine ambulante Akut- oder Langzeitpflege</v>
      </c>
      <c r="E29" s="28" t="str">
        <f>IF(C29&lt;&gt;"",IF(D29&lt;&gt;Datengrundlage!$A$4,VLOOKUP(C29,'Eingabemaske - Daten'!$A$7:$C$56,3,FALSE),Datengrundlage!$B$1),"")</f>
        <v>Ältere Menschen</v>
      </c>
      <c r="G29" s="91" t="s">
        <v>34</v>
      </c>
      <c r="H29" s="91"/>
      <c r="I29" s="74" t="s">
        <v>6</v>
      </c>
      <c r="J29" s="31">
        <f t="shared" si="1"/>
        <v>1</v>
      </c>
      <c r="M29" s="51" cm="1">
        <f t="array" ref="M29">IFERROR(_xlfn.IFS(D29=Datengrundlage!$A$1,1,D29=Datengrundlage!$A$2,2,D29=Datengrundlage!$A$3,3),"")</f>
        <v>3</v>
      </c>
      <c r="N29" s="51" cm="1">
        <f t="array" ref="N29">IFERROR(_xlfn.IFS(E29=Datengrundlage!$B$1,1,E29=Datengrundlage!$B$2,2,E29=Datengrundlage!$B$3,3),"")</f>
        <v>3</v>
      </c>
      <c r="O29" s="51" cm="1">
        <f t="array" ref="O29">IFERROR(_xlfn.IFS(G29=Datengrundlage!$A$1,1,G29=Datengrundlage!$A$2,2,G29=Datengrundlage!$A$3,3),"")</f>
        <v>1</v>
      </c>
      <c r="P29" s="51" cm="1">
        <f t="array" ref="P29">IFERROR(_xlfn.IFS(I29=Datengrundlage!$B$1,1,I29=Datengrundlage!$B$2,2,I29=Datengrundlage!$B$3,3),"")</f>
        <v>2</v>
      </c>
      <c r="Q29" s="51" cm="1">
        <f t="array" ref="Q29">IFERROR(_xlfn.IFS(AND(O29=1,P29=1),1,AND(O29=1,P29=2),2,AND(O29=1,P29=3),3,AND(O29=2,P29=1),4,AND(O29=2,P29=2),5,AND(O29=2,P29=3),6,AND(O29=3,P29=1),7,AND(O29=3,P29=2),8,AND(O29=3,P29=3),9),"")</f>
        <v>2</v>
      </c>
    </row>
    <row r="30" spans="2:17" ht="26" customHeight="1" x14ac:dyDescent="0.15">
      <c r="B30" s="45" t="str">
        <f t="shared" si="0"/>
        <v>17.</v>
      </c>
      <c r="C30" s="50" t="str">
        <v>Schubert, Petra</v>
      </c>
      <c r="D30" s="28" t="str">
        <f>IF(C30&lt;&gt;"",VLOOKUP(C30,'Eingabemaske - Daten'!$A$7:$C$56,2,FALSE),"")</f>
        <v>Allgemeine Langzeitpflege in stationären Einrichtungen</v>
      </c>
      <c r="E30" s="28" t="str">
        <f>IF(C30&lt;&gt;"",IF(D30&lt;&gt;Datengrundlage!$A$4,VLOOKUP(C30,'Eingabemaske - Daten'!$A$7:$C$56,3,FALSE),Datengrundlage!$B$1),"")</f>
        <v>Ältere Menschen</v>
      </c>
      <c r="G30" s="91" t="s">
        <v>34</v>
      </c>
      <c r="H30" s="91"/>
      <c r="I30" s="74" t="s">
        <v>5</v>
      </c>
      <c r="J30" s="31">
        <f t="shared" si="1"/>
        <v>1</v>
      </c>
      <c r="M30" s="51" cm="1">
        <f t="array" ref="M30">IFERROR(_xlfn.IFS(D30=Datengrundlage!$A$1,1,D30=Datengrundlage!$A$2,2,D30=Datengrundlage!$A$3,3),"")</f>
        <v>2</v>
      </c>
      <c r="N30" s="51" cm="1">
        <f t="array" ref="N30">IFERROR(_xlfn.IFS(E30=Datengrundlage!$B$1,1,E30=Datengrundlage!$B$2,2,E30=Datengrundlage!$B$3,3),"")</f>
        <v>3</v>
      </c>
      <c r="O30" s="51" cm="1">
        <f t="array" ref="O30">IFERROR(_xlfn.IFS(G30=Datengrundlage!$A$1,1,G30=Datengrundlage!$A$2,2,G30=Datengrundlage!$A$3,3),"")</f>
        <v>1</v>
      </c>
      <c r="P30" s="51" cm="1">
        <f t="array" ref="P30">IFERROR(_xlfn.IFS(I30=Datengrundlage!$B$1,1,I30=Datengrundlage!$B$2,2,I30=Datengrundlage!$B$3,3),"")</f>
        <v>1</v>
      </c>
      <c r="Q30" s="51" cm="1">
        <f t="array" ref="Q30">IFERROR(_xlfn.IFS(AND(O30=1,P30=1),1,AND(O30=1,P30=2),2,AND(O30=1,P30=3),3,AND(O30=2,P30=1),4,AND(O30=2,P30=2),5,AND(O30=2,P30=3),6,AND(O30=3,P30=1),7,AND(O30=3,P30=2),8,AND(O30=3,P30=3),9),"")</f>
        <v>1</v>
      </c>
    </row>
    <row r="31" spans="2:17" ht="26" customHeight="1" x14ac:dyDescent="0.15">
      <c r="B31" s="45" t="str">
        <f t="shared" si="0"/>
        <v>18.</v>
      </c>
      <c r="C31" s="50" t="str">
        <v>Stein, Lena</v>
      </c>
      <c r="D31" s="28" t="str">
        <f>IF(C31&lt;&gt;"",VLOOKUP(C31,'Eingabemaske - Daten'!$A$7:$C$56,2,FALSE),"")</f>
        <v>Allgemeine ambulante Akut- oder Langzeitpflege</v>
      </c>
      <c r="E31" s="28" t="str">
        <f>IF(C31&lt;&gt;"",IF(D31&lt;&gt;Datengrundlage!$A$4,VLOOKUP(C31,'Eingabemaske - Daten'!$A$7:$C$56,3,FALSE),Datengrundlage!$B$1),"")</f>
        <v>Kinder und Jugendliche</v>
      </c>
      <c r="G31" s="91" t="s">
        <v>3</v>
      </c>
      <c r="H31" s="91"/>
      <c r="I31" s="74" t="s">
        <v>7</v>
      </c>
      <c r="J31" s="31">
        <f t="shared" si="1"/>
        <v>1</v>
      </c>
      <c r="M31" s="51" cm="1">
        <f t="array" ref="M31">IFERROR(_xlfn.IFS(D31=Datengrundlage!$A$1,1,D31=Datengrundlage!$A$2,2,D31=Datengrundlage!$A$3,3),"")</f>
        <v>3</v>
      </c>
      <c r="N31" s="51" cm="1">
        <f t="array" ref="N31">IFERROR(_xlfn.IFS(E31=Datengrundlage!$B$1,1,E31=Datengrundlage!$B$2,2,E31=Datengrundlage!$B$3,3),"")</f>
        <v>1</v>
      </c>
      <c r="O31" s="51" cm="1">
        <f t="array" ref="O31">IFERROR(_xlfn.IFS(G31=Datengrundlage!$A$1,1,G31=Datengrundlage!$A$2,2,G31=Datengrundlage!$A$3,3),"")</f>
        <v>2</v>
      </c>
      <c r="P31" s="51" cm="1">
        <f t="array" ref="P31">IFERROR(_xlfn.IFS(I31=Datengrundlage!$B$1,1,I31=Datengrundlage!$B$2,2,I31=Datengrundlage!$B$3,3),"")</f>
        <v>3</v>
      </c>
      <c r="Q31" s="51" cm="1">
        <f t="array" ref="Q31">IFERROR(_xlfn.IFS(AND(O31=1,P31=1),1,AND(O31=1,P31=2),2,AND(O31=1,P31=3),3,AND(O31=2,P31=1),4,AND(O31=2,P31=2),5,AND(O31=2,P31=3),6,AND(O31=3,P31=1),7,AND(O31=3,P31=2),8,AND(O31=3,P31=3),9),"")</f>
        <v>6</v>
      </c>
    </row>
    <row r="32" spans="2:17" ht="26" customHeight="1" x14ac:dyDescent="0.15">
      <c r="B32" s="45" t="str">
        <f t="shared" si="0"/>
        <v>19.</v>
      </c>
      <c r="C32" s="50" t="str">
        <v>Walter, Marion</v>
      </c>
      <c r="D32" s="28" t="str">
        <f>IF(C32&lt;&gt;"",VLOOKUP(C32,'Eingabemaske - Daten'!$A$7:$C$56,2,FALSE),"")</f>
        <v>Allgemeine Akutpflege in stationären Einrichtungen</v>
      </c>
      <c r="E32" s="28" t="str">
        <f>IF(C32&lt;&gt;"",IF(D32&lt;&gt;Datengrundlage!$A$4,VLOOKUP(C32,'Eingabemaske - Daten'!$A$7:$C$56,3,FALSE),Datengrundlage!$B$1),"")</f>
        <v>Erwachsene</v>
      </c>
      <c r="G32" s="91" t="s">
        <v>3</v>
      </c>
      <c r="H32" s="91"/>
      <c r="I32" s="74" t="s">
        <v>7</v>
      </c>
      <c r="J32" s="31">
        <f t="shared" si="1"/>
        <v>1</v>
      </c>
      <c r="M32" s="51" cm="1">
        <f t="array" ref="M32">IFERROR(_xlfn.IFS(D32=Datengrundlage!$A$1,1,D32=Datengrundlage!$A$2,2,D32=Datengrundlage!$A$3,3),"")</f>
        <v>1</v>
      </c>
      <c r="N32" s="51" cm="1">
        <f t="array" ref="N32">IFERROR(_xlfn.IFS(E32=Datengrundlage!$B$1,1,E32=Datengrundlage!$B$2,2,E32=Datengrundlage!$B$3,3),"")</f>
        <v>2</v>
      </c>
      <c r="O32" s="51" cm="1">
        <f t="array" ref="O32">IFERROR(_xlfn.IFS(G32=Datengrundlage!$A$1,1,G32=Datengrundlage!$A$2,2,G32=Datengrundlage!$A$3,3),"")</f>
        <v>2</v>
      </c>
      <c r="P32" s="51" cm="1">
        <f t="array" ref="P32">IFERROR(_xlfn.IFS(I32=Datengrundlage!$B$1,1,I32=Datengrundlage!$B$2,2,I32=Datengrundlage!$B$3,3),"")</f>
        <v>3</v>
      </c>
      <c r="Q32" s="51" cm="1">
        <f t="array" ref="Q32">IFERROR(_xlfn.IFS(AND(O32=1,P32=1),1,AND(O32=1,P32=2),2,AND(O32=1,P32=3),3,AND(O32=2,P32=1),4,AND(O32=2,P32=2),5,AND(O32=2,P32=3),6,AND(O32=3,P32=1),7,AND(O32=3,P32=2),8,AND(O32=3,P32=3),9),"")</f>
        <v>6</v>
      </c>
    </row>
    <row r="33" spans="2:17" ht="26" customHeight="1" x14ac:dyDescent="0.15">
      <c r="B33" s="45" t="str">
        <f t="shared" si="0"/>
        <v>20.</v>
      </c>
      <c r="C33" s="50" t="str">
        <v>Wolf, Ida</v>
      </c>
      <c r="D33" s="28" t="str">
        <f>IF(C33&lt;&gt;"",VLOOKUP(C33,'Eingabemaske - Daten'!$A$7:$C$56,2,FALSE),"")</f>
        <v>Allgemeine ambulante Akut- oder Langzeitpflege</v>
      </c>
      <c r="E33" s="28" t="str">
        <f>IF(C33&lt;&gt;"",IF(D33&lt;&gt;Datengrundlage!$A$4,VLOOKUP(C33,'Eingabemaske - Daten'!$A$7:$C$56,3,FALSE),Datengrundlage!$B$1),"")</f>
        <v>Kinder und Jugendliche</v>
      </c>
      <c r="G33" s="91" t="s">
        <v>34</v>
      </c>
      <c r="H33" s="91"/>
      <c r="I33" s="74" t="s">
        <v>6</v>
      </c>
      <c r="J33" s="31">
        <f t="shared" si="1"/>
        <v>1</v>
      </c>
      <c r="M33" s="51" cm="1">
        <f t="array" ref="M33">IFERROR(_xlfn.IFS(D33=Datengrundlage!$A$1,1,D33=Datengrundlage!$A$2,2,D33=Datengrundlage!$A$3,3),"")</f>
        <v>3</v>
      </c>
      <c r="N33" s="51" cm="1">
        <f t="array" ref="N33">IFERROR(_xlfn.IFS(E33=Datengrundlage!$B$1,1,E33=Datengrundlage!$B$2,2,E33=Datengrundlage!$B$3,3),"")</f>
        <v>1</v>
      </c>
      <c r="O33" s="51" cm="1">
        <f t="array" ref="O33">IFERROR(_xlfn.IFS(G33=Datengrundlage!$A$1,1,G33=Datengrundlage!$A$2,2,G33=Datengrundlage!$A$3,3),"")</f>
        <v>1</v>
      </c>
      <c r="P33" s="51" cm="1">
        <f t="array" ref="P33">IFERROR(_xlfn.IFS(I33=Datengrundlage!$B$1,1,I33=Datengrundlage!$B$2,2,I33=Datengrundlage!$B$3,3),"")</f>
        <v>2</v>
      </c>
      <c r="Q33" s="51" cm="1">
        <f t="array" ref="Q33">IFERROR(_xlfn.IFS(AND(O33=1,P33=1),1,AND(O33=1,P33=2),2,AND(O33=1,P33=3),3,AND(O33=2,P33=1),4,AND(O33=2,P33=2),5,AND(O33=2,P33=3),6,AND(O33=3,P33=1),7,AND(O33=3,P33=2),8,AND(O33=3,P33=3),9),"")</f>
        <v>2</v>
      </c>
    </row>
    <row r="34" spans="2:17" ht="26" customHeight="1" x14ac:dyDescent="0.15">
      <c r="B34" s="45" t="str">
        <f t="shared" si="0"/>
        <v/>
      </c>
      <c r="C34" s="50"/>
      <c r="D34" s="28" t="str">
        <f>IF(C34&lt;&gt;"",VLOOKUP(C34,'Eingabemaske - Daten'!$A$7:$C$56,2,FALSE),"")</f>
        <v/>
      </c>
      <c r="E34" s="28" t="str">
        <f>IF(C34&lt;&gt;"",IF(D34&lt;&gt;Datengrundlage!$A$4,VLOOKUP(C34,'Eingabemaske - Daten'!$A$7:$C$56,3,FALSE),Datengrundlage!$B$1),"")</f>
        <v/>
      </c>
      <c r="G34" s="91"/>
      <c r="H34" s="91"/>
      <c r="I34" s="74"/>
      <c r="J34" s="31" t="str">
        <f t="shared" si="1"/>
        <v/>
      </c>
      <c r="M34" s="51" t="str" cm="1">
        <f t="array" ref="M34">IFERROR(_xlfn.IFS(D34=Datengrundlage!$A$1,1,D34=Datengrundlage!$A$2,2,D34=Datengrundlage!$A$3,3),"")</f>
        <v/>
      </c>
      <c r="N34" s="51" t="str" cm="1">
        <f t="array" ref="N34">IFERROR(_xlfn.IFS(E34=Datengrundlage!$B$1,1,E34=Datengrundlage!$B$2,2,E34=Datengrundlage!$B$3,3),"")</f>
        <v/>
      </c>
      <c r="O34" s="51" t="str" cm="1">
        <f t="array" ref="O34">IFERROR(_xlfn.IFS(G34=Datengrundlage!$A$1,1,G34=Datengrundlage!$A$2,2,G34=Datengrundlage!$A$3,3),"")</f>
        <v/>
      </c>
      <c r="P34" s="51" t="str" cm="1">
        <f t="array" ref="P34">IFERROR(_xlfn.IFS(I34=Datengrundlage!$B$1,1,I34=Datengrundlage!$B$2,2,I34=Datengrundlage!$B$3,3),"")</f>
        <v/>
      </c>
      <c r="Q34" s="51" t="str" cm="1">
        <f t="array" ref="Q34">IFERROR(_xlfn.IFS(AND(O34=1,P34=1),1,AND(O34=1,P34=2),2,AND(O34=1,P34=3),3,AND(O34=2,P34=1),4,AND(O34=2,P34=2),5,AND(O34=2,P34=3),6,AND(O34=3,P34=1),7,AND(O34=3,P34=2),8,AND(O34=3,P34=3),9),"")</f>
        <v/>
      </c>
    </row>
    <row r="35" spans="2:17" ht="26" customHeight="1" x14ac:dyDescent="0.15">
      <c r="B35" s="45" t="str">
        <f t="shared" si="0"/>
        <v/>
      </c>
      <c r="C35" s="50"/>
      <c r="D35" s="28" t="str">
        <f>IF(C35&lt;&gt;"",VLOOKUP(C35,'Eingabemaske - Daten'!$A$7:$C$56,2,FALSE),"")</f>
        <v/>
      </c>
      <c r="E35" s="28" t="str">
        <f>IF(C35&lt;&gt;"",IF(D35&lt;&gt;Datengrundlage!$A$4,VLOOKUP(C35,'Eingabemaske - Daten'!$A$7:$C$56,3,FALSE),Datengrundlage!$B$1),"")</f>
        <v/>
      </c>
      <c r="G35" s="91"/>
      <c r="H35" s="91"/>
      <c r="I35" s="74"/>
      <c r="J35" s="31" t="str">
        <f t="shared" si="1"/>
        <v/>
      </c>
      <c r="M35" s="51" t="str" cm="1">
        <f t="array" ref="M35">IFERROR(_xlfn.IFS(D35=Datengrundlage!$A$1,1,D35=Datengrundlage!$A$2,2,D35=Datengrundlage!$A$3,3),"")</f>
        <v/>
      </c>
      <c r="N35" s="51" t="str" cm="1">
        <f t="array" ref="N35">IFERROR(_xlfn.IFS(E35=Datengrundlage!$B$1,1,E35=Datengrundlage!$B$2,2,E35=Datengrundlage!$B$3,3),"")</f>
        <v/>
      </c>
      <c r="O35" s="51" t="str" cm="1">
        <f t="array" ref="O35">IFERROR(_xlfn.IFS(G35=Datengrundlage!$A$1,1,G35=Datengrundlage!$A$2,2,G35=Datengrundlage!$A$3,3),"")</f>
        <v/>
      </c>
      <c r="P35" s="51" t="str" cm="1">
        <f t="array" ref="P35">IFERROR(_xlfn.IFS(I35=Datengrundlage!$B$1,1,I35=Datengrundlage!$B$2,2,I35=Datengrundlage!$B$3,3),"")</f>
        <v/>
      </c>
      <c r="Q35" s="51" t="str" cm="1">
        <f t="array" ref="Q35">IFERROR(_xlfn.IFS(AND(O35=1,P35=1),1,AND(O35=1,P35=2),2,AND(O35=1,P35=3),3,AND(O35=2,P35=1),4,AND(O35=2,P35=2),5,AND(O35=2,P35=3),6,AND(O35=3,P35=1),7,AND(O35=3,P35=2),8,AND(O35=3,P35=3),9),"")</f>
        <v/>
      </c>
    </row>
    <row r="36" spans="2:17" ht="26" customHeight="1" x14ac:dyDescent="0.15">
      <c r="B36" s="45" t="str">
        <f t="shared" si="0"/>
        <v/>
      </c>
      <c r="C36" s="50"/>
      <c r="D36" s="28" t="str">
        <f>IF(C36&lt;&gt;"",VLOOKUP(C36,'Eingabemaske - Daten'!$A$7:$C$56,2,FALSE),"")</f>
        <v/>
      </c>
      <c r="E36" s="28" t="str">
        <f>IF(C36&lt;&gt;"",IF(D36&lt;&gt;Datengrundlage!$A$4,VLOOKUP(C36,'Eingabemaske - Daten'!$A$7:$C$56,3,FALSE),Datengrundlage!$B$1),"")</f>
        <v/>
      </c>
      <c r="G36" s="91"/>
      <c r="H36" s="91"/>
      <c r="I36" s="74"/>
      <c r="J36" s="31" t="str">
        <f t="shared" si="1"/>
        <v/>
      </c>
      <c r="M36" s="51" t="str" cm="1">
        <f t="array" ref="M36">IFERROR(_xlfn.IFS(D36=Datengrundlage!$A$1,1,D36=Datengrundlage!$A$2,2,D36=Datengrundlage!$A$3,3),"")</f>
        <v/>
      </c>
      <c r="N36" s="51" t="str" cm="1">
        <f t="array" ref="N36">IFERROR(_xlfn.IFS(E36=Datengrundlage!$B$1,1,E36=Datengrundlage!$B$2,2,E36=Datengrundlage!$B$3,3),"")</f>
        <v/>
      </c>
      <c r="O36" s="51" t="str" cm="1">
        <f t="array" ref="O36">IFERROR(_xlfn.IFS(G36=Datengrundlage!$A$1,1,G36=Datengrundlage!$A$2,2,G36=Datengrundlage!$A$3,3),"")</f>
        <v/>
      </c>
      <c r="P36" s="51" t="str" cm="1">
        <f t="array" ref="P36">IFERROR(_xlfn.IFS(I36=Datengrundlage!$B$1,1,I36=Datengrundlage!$B$2,2,I36=Datengrundlage!$B$3,3),"")</f>
        <v/>
      </c>
      <c r="Q36" s="51" t="str" cm="1">
        <f t="array" ref="Q36">IFERROR(_xlfn.IFS(AND(O36=1,P36=1),1,AND(O36=1,P36=2),2,AND(O36=1,P36=3),3,AND(O36=2,P36=1),4,AND(O36=2,P36=2),5,AND(O36=2,P36=3),6,AND(O36=3,P36=1),7,AND(O36=3,P36=2),8,AND(O36=3,P36=3),9),"")</f>
        <v/>
      </c>
    </row>
    <row r="37" spans="2:17" ht="26" customHeight="1" x14ac:dyDescent="0.15">
      <c r="B37" s="45" t="str">
        <f t="shared" si="0"/>
        <v/>
      </c>
      <c r="C37" s="50"/>
      <c r="D37" s="28" t="str">
        <f>IF(C37&lt;&gt;"",VLOOKUP(C37,'Eingabemaske - Daten'!$A$7:$C$56,2,FALSE),"")</f>
        <v/>
      </c>
      <c r="E37" s="28" t="str">
        <f>IF(C37&lt;&gt;"",IF(D37&lt;&gt;Datengrundlage!$A$4,VLOOKUP(C37,'Eingabemaske - Daten'!$A$7:$C$56,3,FALSE),Datengrundlage!$B$1),"")</f>
        <v/>
      </c>
      <c r="G37" s="91"/>
      <c r="H37" s="91"/>
      <c r="I37" s="74"/>
      <c r="J37" s="31" t="str">
        <f t="shared" si="1"/>
        <v/>
      </c>
      <c r="M37" s="51" t="str" cm="1">
        <f t="array" ref="M37">IFERROR(_xlfn.IFS(D37=Datengrundlage!$A$1,1,D37=Datengrundlage!$A$2,2,D37=Datengrundlage!$A$3,3),"")</f>
        <v/>
      </c>
      <c r="N37" s="51" t="str" cm="1">
        <f t="array" ref="N37">IFERROR(_xlfn.IFS(E37=Datengrundlage!$B$1,1,E37=Datengrundlage!$B$2,2,E37=Datengrundlage!$B$3,3),"")</f>
        <v/>
      </c>
      <c r="O37" s="51" t="str" cm="1">
        <f t="array" ref="O37">IFERROR(_xlfn.IFS(G37=Datengrundlage!$A$1,1,G37=Datengrundlage!$A$2,2,G37=Datengrundlage!$A$3,3),"")</f>
        <v/>
      </c>
      <c r="P37" s="51" t="str" cm="1">
        <f t="array" ref="P37">IFERROR(_xlfn.IFS(I37=Datengrundlage!$B$1,1,I37=Datengrundlage!$B$2,2,I37=Datengrundlage!$B$3,3),"")</f>
        <v/>
      </c>
      <c r="Q37" s="51" t="str" cm="1">
        <f t="array" ref="Q37">IFERROR(_xlfn.IFS(AND(O37=1,P37=1),1,AND(O37=1,P37=2),2,AND(O37=1,P37=3),3,AND(O37=2,P37=1),4,AND(O37=2,P37=2),5,AND(O37=2,P37=3),6,AND(O37=3,P37=1),7,AND(O37=3,P37=2),8,AND(O37=3,P37=3),9),"")</f>
        <v/>
      </c>
    </row>
    <row r="38" spans="2:17" ht="26" customHeight="1" x14ac:dyDescent="0.15">
      <c r="B38" s="45" t="str">
        <f t="shared" si="0"/>
        <v/>
      </c>
      <c r="C38" s="50"/>
      <c r="D38" s="28" t="str">
        <f>IF(C38&lt;&gt;"",VLOOKUP(C38,'Eingabemaske - Daten'!$A$7:$C$56,2,FALSE),"")</f>
        <v/>
      </c>
      <c r="E38" s="28" t="str">
        <f>IF(C38&lt;&gt;"",IF(D38&lt;&gt;Datengrundlage!$A$4,VLOOKUP(C38,'Eingabemaske - Daten'!$A$7:$C$56,3,FALSE),Datengrundlage!$B$1),"")</f>
        <v/>
      </c>
      <c r="G38" s="91"/>
      <c r="H38" s="91"/>
      <c r="I38" s="74"/>
      <c r="J38" s="31" t="str">
        <f t="shared" si="1"/>
        <v/>
      </c>
      <c r="M38" s="51" t="str" cm="1">
        <f t="array" ref="M38">IFERROR(_xlfn.IFS(D38=Datengrundlage!$A$1,1,D38=Datengrundlage!$A$2,2,D38=Datengrundlage!$A$3,3),"")</f>
        <v/>
      </c>
      <c r="N38" s="51" t="str" cm="1">
        <f t="array" ref="N38">IFERROR(_xlfn.IFS(E38=Datengrundlage!$B$1,1,E38=Datengrundlage!$B$2,2,E38=Datengrundlage!$B$3,3),"")</f>
        <v/>
      </c>
      <c r="O38" s="51" t="str" cm="1">
        <f t="array" ref="O38">IFERROR(_xlfn.IFS(G38=Datengrundlage!$A$1,1,G38=Datengrundlage!$A$2,2,G38=Datengrundlage!$A$3,3),"")</f>
        <v/>
      </c>
      <c r="P38" s="51" t="str" cm="1">
        <f t="array" ref="P38">IFERROR(_xlfn.IFS(I38=Datengrundlage!$B$1,1,I38=Datengrundlage!$B$2,2,I38=Datengrundlage!$B$3,3),"")</f>
        <v/>
      </c>
      <c r="Q38" s="51" t="str" cm="1">
        <f t="array" ref="Q38">IFERROR(_xlfn.IFS(AND(O38=1,P38=1),1,AND(O38=1,P38=2),2,AND(O38=1,P38=3),3,AND(O38=2,P38=1),4,AND(O38=2,P38=2),5,AND(O38=2,P38=3),6,AND(O38=3,P38=1),7,AND(O38=3,P38=2),8,AND(O38=3,P38=3),9),"")</f>
        <v/>
      </c>
    </row>
    <row r="39" spans="2:17" ht="26" customHeight="1" x14ac:dyDescent="0.15">
      <c r="B39" s="45" t="str">
        <f t="shared" si="0"/>
        <v/>
      </c>
      <c r="C39" s="50"/>
      <c r="D39" s="28" t="str">
        <f>IF(C39&lt;&gt;"",VLOOKUP(C39,'Eingabemaske - Daten'!$A$7:$C$56,2,FALSE),"")</f>
        <v/>
      </c>
      <c r="E39" s="28" t="str">
        <f>IF(C39&lt;&gt;"",IF(D39&lt;&gt;Datengrundlage!$A$4,VLOOKUP(C39,'Eingabemaske - Daten'!$A$7:$C$56,3,FALSE),Datengrundlage!$B$1),"")</f>
        <v/>
      </c>
      <c r="G39" s="91"/>
      <c r="H39" s="91"/>
      <c r="I39" s="74"/>
      <c r="J39" s="31" t="str">
        <f t="shared" si="1"/>
        <v/>
      </c>
      <c r="M39" s="51" t="str" cm="1">
        <f t="array" ref="M39">IFERROR(_xlfn.IFS(D39=Datengrundlage!$A$1,1,D39=Datengrundlage!$A$2,2,D39=Datengrundlage!$A$3,3),"")</f>
        <v/>
      </c>
      <c r="N39" s="51" t="str" cm="1">
        <f t="array" ref="N39">IFERROR(_xlfn.IFS(E39=Datengrundlage!$B$1,1,E39=Datengrundlage!$B$2,2,E39=Datengrundlage!$B$3,3),"")</f>
        <v/>
      </c>
      <c r="O39" s="51" t="str" cm="1">
        <f t="array" ref="O39">IFERROR(_xlfn.IFS(G39=Datengrundlage!$A$1,1,G39=Datengrundlage!$A$2,2,G39=Datengrundlage!$A$3,3),"")</f>
        <v/>
      </c>
      <c r="P39" s="51" t="str" cm="1">
        <f t="array" ref="P39">IFERROR(_xlfn.IFS(I39=Datengrundlage!$B$1,1,I39=Datengrundlage!$B$2,2,I39=Datengrundlage!$B$3,3),"")</f>
        <v/>
      </c>
      <c r="Q39" s="51" t="str" cm="1">
        <f t="array" ref="Q39">IFERROR(_xlfn.IFS(AND(O39=1,P39=1),1,AND(O39=1,P39=2),2,AND(O39=1,P39=3),3,AND(O39=2,P39=1),4,AND(O39=2,P39=2),5,AND(O39=2,P39=3),6,AND(O39=3,P39=1),7,AND(O39=3,P39=2),8,AND(O39=3,P39=3),9),"")</f>
        <v/>
      </c>
    </row>
    <row r="40" spans="2:17" ht="26" customHeight="1" x14ac:dyDescent="0.15">
      <c r="B40" s="45" t="str">
        <f t="shared" si="0"/>
        <v/>
      </c>
      <c r="C40" s="50"/>
      <c r="D40" s="28" t="str">
        <f>IF(C40&lt;&gt;"",VLOOKUP(C40,'Eingabemaske - Daten'!$A$7:$C$56,2,FALSE),"")</f>
        <v/>
      </c>
      <c r="E40" s="28" t="str">
        <f>IF(C40&lt;&gt;"",IF(D40&lt;&gt;Datengrundlage!$A$4,VLOOKUP(C40,'Eingabemaske - Daten'!$A$7:$C$56,3,FALSE),Datengrundlage!$B$1),"")</f>
        <v/>
      </c>
      <c r="G40" s="91"/>
      <c r="H40" s="91"/>
      <c r="I40" s="74"/>
      <c r="J40" s="31" t="str">
        <f t="shared" si="1"/>
        <v/>
      </c>
      <c r="M40" s="51" t="str" cm="1">
        <f t="array" ref="M40">IFERROR(_xlfn.IFS(D40=Datengrundlage!$A$1,1,D40=Datengrundlage!$A$2,2,D40=Datengrundlage!$A$3,3),"")</f>
        <v/>
      </c>
      <c r="N40" s="51" t="str" cm="1">
        <f t="array" ref="N40">IFERROR(_xlfn.IFS(E40=Datengrundlage!$B$1,1,E40=Datengrundlage!$B$2,2,E40=Datengrundlage!$B$3,3),"")</f>
        <v/>
      </c>
      <c r="O40" s="51" t="str" cm="1">
        <f t="array" ref="O40">IFERROR(_xlfn.IFS(G40=Datengrundlage!$A$1,1,G40=Datengrundlage!$A$2,2,G40=Datengrundlage!$A$3,3),"")</f>
        <v/>
      </c>
      <c r="P40" s="51" t="str" cm="1">
        <f t="array" ref="P40">IFERROR(_xlfn.IFS(I40=Datengrundlage!$B$1,1,I40=Datengrundlage!$B$2,2,I40=Datengrundlage!$B$3,3),"")</f>
        <v/>
      </c>
      <c r="Q40" s="51" t="str" cm="1">
        <f t="array" ref="Q40">IFERROR(_xlfn.IFS(AND(O40=1,P40=1),1,AND(O40=1,P40=2),2,AND(O40=1,P40=3),3,AND(O40=2,P40=1),4,AND(O40=2,P40=2),5,AND(O40=2,P40=3),6,AND(O40=3,P40=1),7,AND(O40=3,P40=2),8,AND(O40=3,P40=3),9),"")</f>
        <v/>
      </c>
    </row>
    <row r="41" spans="2:17" ht="26" customHeight="1" x14ac:dyDescent="0.15">
      <c r="B41" s="45" t="str">
        <f t="shared" si="0"/>
        <v/>
      </c>
      <c r="C41" s="50"/>
      <c r="D41" s="28" t="str">
        <f>IF(C41&lt;&gt;"",VLOOKUP(C41,'Eingabemaske - Daten'!$A$7:$C$56,2,FALSE),"")</f>
        <v/>
      </c>
      <c r="E41" s="28" t="str">
        <f>IF(C41&lt;&gt;"",IF(D41&lt;&gt;Datengrundlage!$A$4,VLOOKUP(C41,'Eingabemaske - Daten'!$A$7:$C$56,3,FALSE),Datengrundlage!$B$1),"")</f>
        <v/>
      </c>
      <c r="G41" s="91"/>
      <c r="H41" s="91"/>
      <c r="I41" s="74"/>
      <c r="J41" s="31" t="str">
        <f t="shared" si="1"/>
        <v/>
      </c>
      <c r="M41" s="51" t="str" cm="1">
        <f t="array" ref="M41">IFERROR(_xlfn.IFS(D41=Datengrundlage!$A$1,1,D41=Datengrundlage!$A$2,2,D41=Datengrundlage!$A$3,3),"")</f>
        <v/>
      </c>
      <c r="N41" s="51" t="str" cm="1">
        <f t="array" ref="N41">IFERROR(_xlfn.IFS(E41=Datengrundlage!$B$1,1,E41=Datengrundlage!$B$2,2,E41=Datengrundlage!$B$3,3),"")</f>
        <v/>
      </c>
      <c r="O41" s="51" t="str" cm="1">
        <f t="array" ref="O41">IFERROR(_xlfn.IFS(G41=Datengrundlage!$A$1,1,G41=Datengrundlage!$A$2,2,G41=Datengrundlage!$A$3,3),"")</f>
        <v/>
      </c>
      <c r="P41" s="51" t="str" cm="1">
        <f t="array" ref="P41">IFERROR(_xlfn.IFS(I41=Datengrundlage!$B$1,1,I41=Datengrundlage!$B$2,2,I41=Datengrundlage!$B$3,3),"")</f>
        <v/>
      </c>
      <c r="Q41" s="51" t="str" cm="1">
        <f t="array" ref="Q41">IFERROR(_xlfn.IFS(AND(O41=1,P41=1),1,AND(O41=1,P41=2),2,AND(O41=1,P41=3),3,AND(O41=2,P41=1),4,AND(O41=2,P41=2),5,AND(O41=2,P41=3),6,AND(O41=3,P41=1),7,AND(O41=3,P41=2),8,AND(O41=3,P41=3),9),"")</f>
        <v/>
      </c>
    </row>
    <row r="42" spans="2:17" ht="26" customHeight="1" x14ac:dyDescent="0.15">
      <c r="B42" s="45" t="str">
        <f t="shared" si="0"/>
        <v/>
      </c>
      <c r="C42" s="50"/>
      <c r="D42" s="28" t="str">
        <f>IF(C42&lt;&gt;"",VLOOKUP(C42,'Eingabemaske - Daten'!$A$7:$C$56,2,FALSE),"")</f>
        <v/>
      </c>
      <c r="E42" s="28" t="str">
        <f>IF(C42&lt;&gt;"",IF(D42&lt;&gt;Datengrundlage!$A$4,VLOOKUP(C42,'Eingabemaske - Daten'!$A$7:$C$56,3,FALSE),Datengrundlage!$B$1),"")</f>
        <v/>
      </c>
      <c r="G42" s="91"/>
      <c r="H42" s="91"/>
      <c r="I42" s="74"/>
      <c r="J42" s="31" t="str">
        <f t="shared" si="1"/>
        <v/>
      </c>
      <c r="M42" s="51" t="str" cm="1">
        <f t="array" ref="M42">IFERROR(_xlfn.IFS(D42=Datengrundlage!$A$1,1,D42=Datengrundlage!$A$2,2,D42=Datengrundlage!$A$3,3),"")</f>
        <v/>
      </c>
      <c r="N42" s="51" t="str" cm="1">
        <f t="array" ref="N42">IFERROR(_xlfn.IFS(E42=Datengrundlage!$B$1,1,E42=Datengrundlage!$B$2,2,E42=Datengrundlage!$B$3,3),"")</f>
        <v/>
      </c>
      <c r="O42" s="51" t="str" cm="1">
        <f t="array" ref="O42">IFERROR(_xlfn.IFS(G42=Datengrundlage!$A$1,1,G42=Datengrundlage!$A$2,2,G42=Datengrundlage!$A$3,3),"")</f>
        <v/>
      </c>
      <c r="P42" s="51" t="str" cm="1">
        <f t="array" ref="P42">IFERROR(_xlfn.IFS(I42=Datengrundlage!$B$1,1,I42=Datengrundlage!$B$2,2,I42=Datengrundlage!$B$3,3),"")</f>
        <v/>
      </c>
      <c r="Q42" s="51" t="str" cm="1">
        <f t="array" ref="Q42">IFERROR(_xlfn.IFS(AND(O42=1,P42=1),1,AND(O42=1,P42=2),2,AND(O42=1,P42=3),3,AND(O42=2,P42=1),4,AND(O42=2,P42=2),5,AND(O42=2,P42=3),6,AND(O42=3,P42=1),7,AND(O42=3,P42=2),8,AND(O42=3,P42=3),9),"")</f>
        <v/>
      </c>
    </row>
    <row r="43" spans="2:17" ht="26" customHeight="1" x14ac:dyDescent="0.15">
      <c r="B43" s="45" t="str">
        <f t="shared" si="0"/>
        <v/>
      </c>
      <c r="C43" s="50"/>
      <c r="D43" s="28" t="str">
        <f>IF(C43&lt;&gt;"",VLOOKUP(C43,'Eingabemaske - Daten'!$A$7:$C$56,2,FALSE),"")</f>
        <v/>
      </c>
      <c r="E43" s="28" t="str">
        <f>IF(C43&lt;&gt;"",IF(D43&lt;&gt;Datengrundlage!$A$4,VLOOKUP(C43,'Eingabemaske - Daten'!$A$7:$C$56,3,FALSE),Datengrundlage!$B$1),"")</f>
        <v/>
      </c>
      <c r="G43" s="91"/>
      <c r="H43" s="91"/>
      <c r="I43" s="74"/>
      <c r="J43" s="31" t="str">
        <f t="shared" si="1"/>
        <v/>
      </c>
      <c r="M43" s="51" t="str" cm="1">
        <f t="array" ref="M43">IFERROR(_xlfn.IFS(D43=Datengrundlage!$A$1,1,D43=Datengrundlage!$A$2,2,D43=Datengrundlage!$A$3,3),"")</f>
        <v/>
      </c>
      <c r="N43" s="51" t="str" cm="1">
        <f t="array" ref="N43">IFERROR(_xlfn.IFS(E43=Datengrundlage!$B$1,1,E43=Datengrundlage!$B$2,2,E43=Datengrundlage!$B$3,3),"")</f>
        <v/>
      </c>
      <c r="O43" s="51" t="str" cm="1">
        <f t="array" ref="O43">IFERROR(_xlfn.IFS(G43=Datengrundlage!$A$1,1,G43=Datengrundlage!$A$2,2,G43=Datengrundlage!$A$3,3),"")</f>
        <v/>
      </c>
      <c r="P43" s="51" t="str" cm="1">
        <f t="array" ref="P43">IFERROR(_xlfn.IFS(I43=Datengrundlage!$B$1,1,I43=Datengrundlage!$B$2,2,I43=Datengrundlage!$B$3,3),"")</f>
        <v/>
      </c>
      <c r="Q43" s="51" t="str" cm="1">
        <f t="array" ref="Q43">IFERROR(_xlfn.IFS(AND(O43=1,P43=1),1,AND(O43=1,P43=2),2,AND(O43=1,P43=3),3,AND(O43=2,P43=1),4,AND(O43=2,P43=2),5,AND(O43=2,P43=3),6,AND(O43=3,P43=1),7,AND(O43=3,P43=2),8,AND(O43=3,P43=3),9),"")</f>
        <v/>
      </c>
    </row>
    <row r="44" spans="2:17" ht="26" customHeight="1" x14ac:dyDescent="0.15">
      <c r="B44" s="45" t="str">
        <f t="shared" si="0"/>
        <v/>
      </c>
      <c r="C44" s="50"/>
      <c r="D44" s="28" t="str">
        <f>IF(C44&lt;&gt;"",VLOOKUP(C44,'Eingabemaske - Daten'!$A$7:$C$56,2,FALSE),"")</f>
        <v/>
      </c>
      <c r="E44" s="28" t="str">
        <f>IF(C44&lt;&gt;"",IF(D44&lt;&gt;Datengrundlage!$A$4,VLOOKUP(C44,'Eingabemaske - Daten'!$A$7:$C$56,3,FALSE),Datengrundlage!$B$1),"")</f>
        <v/>
      </c>
      <c r="G44" s="91"/>
      <c r="H44" s="91"/>
      <c r="I44" s="74"/>
      <c r="J44" s="31" t="str">
        <f t="shared" si="1"/>
        <v/>
      </c>
      <c r="M44" s="51" t="str" cm="1">
        <f t="array" ref="M44">IFERROR(_xlfn.IFS(D44=Datengrundlage!$A$1,1,D44=Datengrundlage!$A$2,2,D44=Datengrundlage!$A$3,3),"")</f>
        <v/>
      </c>
      <c r="N44" s="51" t="str" cm="1">
        <f t="array" ref="N44">IFERROR(_xlfn.IFS(E44=Datengrundlage!$B$1,1,E44=Datengrundlage!$B$2,2,E44=Datengrundlage!$B$3,3),"")</f>
        <v/>
      </c>
      <c r="O44" s="51" t="str" cm="1">
        <f t="array" ref="O44">IFERROR(_xlfn.IFS(G44=Datengrundlage!$A$1,1,G44=Datengrundlage!$A$2,2,G44=Datengrundlage!$A$3,3),"")</f>
        <v/>
      </c>
      <c r="P44" s="51" t="str" cm="1">
        <f t="array" ref="P44">IFERROR(_xlfn.IFS(I44=Datengrundlage!$B$1,1,I44=Datengrundlage!$B$2,2,I44=Datengrundlage!$B$3,3),"")</f>
        <v/>
      </c>
      <c r="Q44" s="51" t="str" cm="1">
        <f t="array" ref="Q44">IFERROR(_xlfn.IFS(AND(O44=1,P44=1),1,AND(O44=1,P44=2),2,AND(O44=1,P44=3),3,AND(O44=2,P44=1),4,AND(O44=2,P44=2),5,AND(O44=2,P44=3),6,AND(O44=3,P44=1),7,AND(O44=3,P44=2),8,AND(O44=3,P44=3),9),"")</f>
        <v/>
      </c>
    </row>
    <row r="45" spans="2:17" ht="26" customHeight="1" x14ac:dyDescent="0.15">
      <c r="B45" s="45" t="str">
        <f t="shared" si="0"/>
        <v/>
      </c>
      <c r="C45" s="50"/>
      <c r="D45" s="28" t="str">
        <f>IF(C45&lt;&gt;"",VLOOKUP(C45,'Eingabemaske - Daten'!$A$7:$C$56,2,FALSE),"")</f>
        <v/>
      </c>
      <c r="E45" s="28" t="str">
        <f>IF(C45&lt;&gt;"",IF(D45&lt;&gt;Datengrundlage!$A$4,VLOOKUP(C45,'Eingabemaske - Daten'!$A$7:$C$56,3,FALSE),Datengrundlage!$B$1),"")</f>
        <v/>
      </c>
      <c r="G45" s="91"/>
      <c r="H45" s="91"/>
      <c r="I45" s="74"/>
      <c r="J45" s="31" t="str">
        <f t="shared" si="1"/>
        <v/>
      </c>
      <c r="M45" s="51" t="str" cm="1">
        <f t="array" ref="M45">IFERROR(_xlfn.IFS(D45=Datengrundlage!$A$1,1,D45=Datengrundlage!$A$2,2,D45=Datengrundlage!$A$3,3),"")</f>
        <v/>
      </c>
      <c r="N45" s="51" t="str" cm="1">
        <f t="array" ref="N45">IFERROR(_xlfn.IFS(E45=Datengrundlage!$B$1,1,E45=Datengrundlage!$B$2,2,E45=Datengrundlage!$B$3,3),"")</f>
        <v/>
      </c>
      <c r="O45" s="51" t="str" cm="1">
        <f t="array" ref="O45">IFERROR(_xlfn.IFS(G45=Datengrundlage!$A$1,1,G45=Datengrundlage!$A$2,2,G45=Datengrundlage!$A$3,3),"")</f>
        <v/>
      </c>
      <c r="P45" s="51" t="str" cm="1">
        <f t="array" ref="P45">IFERROR(_xlfn.IFS(I45=Datengrundlage!$B$1,1,I45=Datengrundlage!$B$2,2,I45=Datengrundlage!$B$3,3),"")</f>
        <v/>
      </c>
      <c r="Q45" s="51" t="str" cm="1">
        <f t="array" ref="Q45">IFERROR(_xlfn.IFS(AND(O45=1,P45=1),1,AND(O45=1,P45=2),2,AND(O45=1,P45=3),3,AND(O45=2,P45=1),4,AND(O45=2,P45=2),5,AND(O45=2,P45=3),6,AND(O45=3,P45=1),7,AND(O45=3,P45=2),8,AND(O45=3,P45=3),9),"")</f>
        <v/>
      </c>
    </row>
    <row r="46" spans="2:17" ht="26" customHeight="1" x14ac:dyDescent="0.15">
      <c r="B46" s="45" t="str">
        <f t="shared" si="0"/>
        <v/>
      </c>
      <c r="C46" s="50"/>
      <c r="D46" s="28" t="str">
        <f>IF(C46&lt;&gt;"",VLOOKUP(C46,'Eingabemaske - Daten'!$A$7:$C$56,2,FALSE),"")</f>
        <v/>
      </c>
      <c r="E46" s="28" t="str">
        <f>IF(C46&lt;&gt;"",IF(D46&lt;&gt;Datengrundlage!$A$4,VLOOKUP(C46,'Eingabemaske - Daten'!$A$7:$C$56,3,FALSE),Datengrundlage!$B$1),"")</f>
        <v/>
      </c>
      <c r="G46" s="91"/>
      <c r="H46" s="91"/>
      <c r="I46" s="74"/>
      <c r="J46" s="31" t="str">
        <f t="shared" si="1"/>
        <v/>
      </c>
      <c r="M46" s="51" t="str" cm="1">
        <f t="array" ref="M46">IFERROR(_xlfn.IFS(D46=Datengrundlage!$A$1,1,D46=Datengrundlage!$A$2,2,D46=Datengrundlage!$A$3,3),"")</f>
        <v/>
      </c>
      <c r="N46" s="51" t="str" cm="1">
        <f t="array" ref="N46">IFERROR(_xlfn.IFS(E46=Datengrundlage!$B$1,1,E46=Datengrundlage!$B$2,2,E46=Datengrundlage!$B$3,3),"")</f>
        <v/>
      </c>
      <c r="O46" s="51" t="str" cm="1">
        <f t="array" ref="O46">IFERROR(_xlfn.IFS(G46=Datengrundlage!$A$1,1,G46=Datengrundlage!$A$2,2,G46=Datengrundlage!$A$3,3),"")</f>
        <v/>
      </c>
      <c r="P46" s="51" t="str" cm="1">
        <f t="array" ref="P46">IFERROR(_xlfn.IFS(I46=Datengrundlage!$B$1,1,I46=Datengrundlage!$B$2,2,I46=Datengrundlage!$B$3,3),"")</f>
        <v/>
      </c>
      <c r="Q46" s="51" t="str" cm="1">
        <f t="array" ref="Q46">IFERROR(_xlfn.IFS(AND(O46=1,P46=1),1,AND(O46=1,P46=2),2,AND(O46=1,P46=3),3,AND(O46=2,P46=1),4,AND(O46=2,P46=2),5,AND(O46=2,P46=3),6,AND(O46=3,P46=1),7,AND(O46=3,P46=2),8,AND(O46=3,P46=3),9),"")</f>
        <v/>
      </c>
    </row>
    <row r="47" spans="2:17" ht="26" customHeight="1" x14ac:dyDescent="0.15">
      <c r="B47" s="45" t="str">
        <f t="shared" si="0"/>
        <v/>
      </c>
      <c r="C47" s="50"/>
      <c r="D47" s="28" t="str">
        <f>IF(C47&lt;&gt;"",VLOOKUP(C47,'Eingabemaske - Daten'!$A$7:$C$56,2,FALSE),"")</f>
        <v/>
      </c>
      <c r="E47" s="28" t="str">
        <f>IF(C47&lt;&gt;"",IF(D47&lt;&gt;Datengrundlage!$A$4,VLOOKUP(C47,'Eingabemaske - Daten'!$A$7:$C$56,3,FALSE),Datengrundlage!$B$1),"")</f>
        <v/>
      </c>
      <c r="G47" s="91"/>
      <c r="H47" s="91"/>
      <c r="I47" s="74"/>
      <c r="J47" s="31" t="str">
        <f t="shared" si="1"/>
        <v/>
      </c>
      <c r="M47" s="51" t="str" cm="1">
        <f t="array" ref="M47">IFERROR(_xlfn.IFS(D47=Datengrundlage!$A$1,1,D47=Datengrundlage!$A$2,2,D47=Datengrundlage!$A$3,3),"")</f>
        <v/>
      </c>
      <c r="N47" s="51" t="str" cm="1">
        <f t="array" ref="N47">IFERROR(_xlfn.IFS(E47=Datengrundlage!$B$1,1,E47=Datengrundlage!$B$2,2,E47=Datengrundlage!$B$3,3),"")</f>
        <v/>
      </c>
      <c r="O47" s="51" t="str" cm="1">
        <f t="array" ref="O47">IFERROR(_xlfn.IFS(G47=Datengrundlage!$A$1,1,G47=Datengrundlage!$A$2,2,G47=Datengrundlage!$A$3,3),"")</f>
        <v/>
      </c>
      <c r="P47" s="51" t="str" cm="1">
        <f t="array" ref="P47">IFERROR(_xlfn.IFS(I47=Datengrundlage!$B$1,1,I47=Datengrundlage!$B$2,2,I47=Datengrundlage!$B$3,3),"")</f>
        <v/>
      </c>
      <c r="Q47" s="51" t="str" cm="1">
        <f t="array" ref="Q47">IFERROR(_xlfn.IFS(AND(O47=1,P47=1),1,AND(O47=1,P47=2),2,AND(O47=1,P47=3),3,AND(O47=2,P47=1),4,AND(O47=2,P47=2),5,AND(O47=2,P47=3),6,AND(O47=3,P47=1),7,AND(O47=3,P47=2),8,AND(O47=3,P47=3),9),"")</f>
        <v/>
      </c>
    </row>
    <row r="48" spans="2:17" ht="26" customHeight="1" x14ac:dyDescent="0.15">
      <c r="B48" s="45" t="str">
        <f t="shared" si="0"/>
        <v/>
      </c>
      <c r="C48" s="50"/>
      <c r="D48" s="28" t="str">
        <f>IF(C48&lt;&gt;"",VLOOKUP(C48,'Eingabemaske - Daten'!$A$7:$C$56,2,FALSE),"")</f>
        <v/>
      </c>
      <c r="E48" s="28" t="str">
        <f>IF(C48&lt;&gt;"",IF(D48&lt;&gt;Datengrundlage!$A$4,VLOOKUP(C48,'Eingabemaske - Daten'!$A$7:$C$56,3,FALSE),Datengrundlage!$B$1),"")</f>
        <v/>
      </c>
      <c r="G48" s="91"/>
      <c r="H48" s="91"/>
      <c r="I48" s="74"/>
      <c r="J48" s="31" t="str">
        <f t="shared" si="1"/>
        <v/>
      </c>
      <c r="M48" s="51" t="str" cm="1">
        <f t="array" ref="M48">IFERROR(_xlfn.IFS(D48=Datengrundlage!$A$1,1,D48=Datengrundlage!$A$2,2,D48=Datengrundlage!$A$3,3),"")</f>
        <v/>
      </c>
      <c r="N48" s="51" t="str" cm="1">
        <f t="array" ref="N48">IFERROR(_xlfn.IFS(E48=Datengrundlage!$B$1,1,E48=Datengrundlage!$B$2,2,E48=Datengrundlage!$B$3,3),"")</f>
        <v/>
      </c>
      <c r="O48" s="51" t="str" cm="1">
        <f t="array" ref="O48">IFERROR(_xlfn.IFS(G48=Datengrundlage!$A$1,1,G48=Datengrundlage!$A$2,2,G48=Datengrundlage!$A$3,3),"")</f>
        <v/>
      </c>
      <c r="P48" s="51" t="str" cm="1">
        <f t="array" ref="P48">IFERROR(_xlfn.IFS(I48=Datengrundlage!$B$1,1,I48=Datengrundlage!$B$2,2,I48=Datengrundlage!$B$3,3),"")</f>
        <v/>
      </c>
      <c r="Q48" s="51" t="str" cm="1">
        <f t="array" ref="Q48">IFERROR(_xlfn.IFS(AND(O48=1,P48=1),1,AND(O48=1,P48=2),2,AND(O48=1,P48=3),3,AND(O48=2,P48=1),4,AND(O48=2,P48=2),5,AND(O48=2,P48=3),6,AND(O48=3,P48=1),7,AND(O48=3,P48=2),8,AND(O48=3,P48=3),9),"")</f>
        <v/>
      </c>
    </row>
    <row r="49" spans="2:17" ht="26" customHeight="1" x14ac:dyDescent="0.15">
      <c r="B49" s="45" t="str">
        <f t="shared" si="0"/>
        <v/>
      </c>
      <c r="C49" s="50"/>
      <c r="D49" s="28" t="str">
        <f>IF(C49&lt;&gt;"",VLOOKUP(C49,'Eingabemaske - Daten'!$A$7:$C$56,2,FALSE),"")</f>
        <v/>
      </c>
      <c r="E49" s="28" t="str">
        <f>IF(C49&lt;&gt;"",IF(D49&lt;&gt;Datengrundlage!$A$4,VLOOKUP(C49,'Eingabemaske - Daten'!$A$7:$C$56,3,FALSE),Datengrundlage!$B$1),"")</f>
        <v/>
      </c>
      <c r="G49" s="91"/>
      <c r="H49" s="91"/>
      <c r="I49" s="74"/>
      <c r="J49" s="31" t="str">
        <f t="shared" si="1"/>
        <v/>
      </c>
      <c r="M49" s="51" t="str" cm="1">
        <f t="array" ref="M49">IFERROR(_xlfn.IFS(D49=Datengrundlage!$A$1,1,D49=Datengrundlage!$A$2,2,D49=Datengrundlage!$A$3,3),"")</f>
        <v/>
      </c>
      <c r="N49" s="51" t="str" cm="1">
        <f t="array" ref="N49">IFERROR(_xlfn.IFS(E49=Datengrundlage!$B$1,1,E49=Datengrundlage!$B$2,2,E49=Datengrundlage!$B$3,3),"")</f>
        <v/>
      </c>
      <c r="O49" s="51" t="str" cm="1">
        <f t="array" ref="O49">IFERROR(_xlfn.IFS(G49=Datengrundlage!$A$1,1,G49=Datengrundlage!$A$2,2,G49=Datengrundlage!$A$3,3),"")</f>
        <v/>
      </c>
      <c r="P49" s="51" t="str" cm="1">
        <f t="array" ref="P49">IFERROR(_xlfn.IFS(I49=Datengrundlage!$B$1,1,I49=Datengrundlage!$B$2,2,I49=Datengrundlage!$B$3,3),"")</f>
        <v/>
      </c>
      <c r="Q49" s="51" t="str" cm="1">
        <f t="array" ref="Q49">IFERROR(_xlfn.IFS(AND(O49=1,P49=1),1,AND(O49=1,P49=2),2,AND(O49=1,P49=3),3,AND(O49=2,P49=1),4,AND(O49=2,P49=2),5,AND(O49=2,P49=3),6,AND(O49=3,P49=1),7,AND(O49=3,P49=2),8,AND(O49=3,P49=3),9),"")</f>
        <v/>
      </c>
    </row>
    <row r="50" spans="2:17" ht="26" customHeight="1" x14ac:dyDescent="0.15">
      <c r="B50" s="45" t="str">
        <f t="shared" si="0"/>
        <v/>
      </c>
      <c r="C50" s="50"/>
      <c r="D50" s="28" t="str">
        <f>IF(C50&lt;&gt;"",VLOOKUP(C50,'Eingabemaske - Daten'!$A$7:$C$56,2,FALSE),"")</f>
        <v/>
      </c>
      <c r="E50" s="28" t="str">
        <f>IF(C50&lt;&gt;"",IF(D50&lt;&gt;Datengrundlage!$A$4,VLOOKUP(C50,'Eingabemaske - Daten'!$A$7:$C$56,3,FALSE),Datengrundlage!$B$1),"")</f>
        <v/>
      </c>
      <c r="G50" s="91"/>
      <c r="H50" s="91"/>
      <c r="I50" s="74"/>
      <c r="J50" s="31" t="str">
        <f t="shared" si="1"/>
        <v/>
      </c>
      <c r="M50" s="51" t="str" cm="1">
        <f t="array" ref="M50">IFERROR(_xlfn.IFS(D50=Datengrundlage!$A$1,1,D50=Datengrundlage!$A$2,2,D50=Datengrundlage!$A$3,3),"")</f>
        <v/>
      </c>
      <c r="N50" s="51" t="str" cm="1">
        <f t="array" ref="N50">IFERROR(_xlfn.IFS(E50=Datengrundlage!$B$1,1,E50=Datengrundlage!$B$2,2,E50=Datengrundlage!$B$3,3),"")</f>
        <v/>
      </c>
      <c r="O50" s="51" t="str" cm="1">
        <f t="array" ref="O50">IFERROR(_xlfn.IFS(G50=Datengrundlage!$A$1,1,G50=Datengrundlage!$A$2,2,G50=Datengrundlage!$A$3,3),"")</f>
        <v/>
      </c>
      <c r="P50" s="51" t="str" cm="1">
        <f t="array" ref="P50">IFERROR(_xlfn.IFS(I50=Datengrundlage!$B$1,1,I50=Datengrundlage!$B$2,2,I50=Datengrundlage!$B$3,3),"")</f>
        <v/>
      </c>
      <c r="Q50" s="51" t="str" cm="1">
        <f t="array" ref="Q50">IFERROR(_xlfn.IFS(AND(O50=1,P50=1),1,AND(O50=1,P50=2),2,AND(O50=1,P50=3),3,AND(O50=2,P50=1),4,AND(O50=2,P50=2),5,AND(O50=2,P50=3),6,AND(O50=3,P50=1),7,AND(O50=3,P50=2),8,AND(O50=3,P50=3),9),"")</f>
        <v/>
      </c>
    </row>
    <row r="51" spans="2:17" ht="26" customHeight="1" x14ac:dyDescent="0.15">
      <c r="B51" s="45" t="str">
        <f t="shared" si="0"/>
        <v/>
      </c>
      <c r="C51" s="50"/>
      <c r="D51" s="28" t="str">
        <f>IF(C51&lt;&gt;"",VLOOKUP(C51,'Eingabemaske - Daten'!$A$7:$C$56,2,FALSE),"")</f>
        <v/>
      </c>
      <c r="E51" s="28" t="str">
        <f>IF(C51&lt;&gt;"",IF(D51&lt;&gt;Datengrundlage!$A$4,VLOOKUP(C51,'Eingabemaske - Daten'!$A$7:$C$56,3,FALSE),Datengrundlage!$B$1),"")</f>
        <v/>
      </c>
      <c r="G51" s="91"/>
      <c r="H51" s="91"/>
      <c r="I51" s="74"/>
      <c r="J51" s="31" t="str">
        <f t="shared" si="1"/>
        <v/>
      </c>
      <c r="M51" s="51" t="str" cm="1">
        <f t="array" ref="M51">IFERROR(_xlfn.IFS(D51=Datengrundlage!$A$1,1,D51=Datengrundlage!$A$2,2,D51=Datengrundlage!$A$3,3),"")</f>
        <v/>
      </c>
      <c r="N51" s="51" t="str" cm="1">
        <f t="array" ref="N51">IFERROR(_xlfn.IFS(E51=Datengrundlage!$B$1,1,E51=Datengrundlage!$B$2,2,E51=Datengrundlage!$B$3,3),"")</f>
        <v/>
      </c>
      <c r="O51" s="51" t="str" cm="1">
        <f t="array" ref="O51">IFERROR(_xlfn.IFS(G51=Datengrundlage!$A$1,1,G51=Datengrundlage!$A$2,2,G51=Datengrundlage!$A$3,3),"")</f>
        <v/>
      </c>
      <c r="P51" s="51" t="str" cm="1">
        <f t="array" ref="P51">IFERROR(_xlfn.IFS(I51=Datengrundlage!$B$1,1,I51=Datengrundlage!$B$2,2,I51=Datengrundlage!$B$3,3),"")</f>
        <v/>
      </c>
      <c r="Q51" s="51" t="str" cm="1">
        <f t="array" ref="Q51">IFERROR(_xlfn.IFS(AND(O51=1,P51=1),1,AND(O51=1,P51=2),2,AND(O51=1,P51=3),3,AND(O51=2,P51=1),4,AND(O51=2,P51=2),5,AND(O51=2,P51=3),6,AND(O51=3,P51=1),7,AND(O51=3,P51=2),8,AND(O51=3,P51=3),9),"")</f>
        <v/>
      </c>
    </row>
    <row r="52" spans="2:17" ht="26" customHeight="1" x14ac:dyDescent="0.15">
      <c r="B52" s="45" t="str">
        <f t="shared" si="0"/>
        <v/>
      </c>
      <c r="C52" s="50"/>
      <c r="D52" s="28" t="str">
        <f>IF(C52&lt;&gt;"",VLOOKUP(C52,'Eingabemaske - Daten'!$A$7:$C$56,2,FALSE),"")</f>
        <v/>
      </c>
      <c r="E52" s="28" t="str">
        <f>IF(C52&lt;&gt;"",IF(D52&lt;&gt;Datengrundlage!$A$4,VLOOKUP(C52,'Eingabemaske - Daten'!$A$7:$C$56,3,FALSE),Datengrundlage!$B$1),"")</f>
        <v/>
      </c>
      <c r="G52" s="91"/>
      <c r="H52" s="91"/>
      <c r="I52" s="74"/>
      <c r="J52" s="31" t="str">
        <f t="shared" si="1"/>
        <v/>
      </c>
      <c r="M52" s="51" t="str" cm="1">
        <f t="array" ref="M52">IFERROR(_xlfn.IFS(D52=Datengrundlage!$A$1,1,D52=Datengrundlage!$A$2,2,D52=Datengrundlage!$A$3,3),"")</f>
        <v/>
      </c>
      <c r="N52" s="51" t="str" cm="1">
        <f t="array" ref="N52">IFERROR(_xlfn.IFS(E52=Datengrundlage!$B$1,1,E52=Datengrundlage!$B$2,2,E52=Datengrundlage!$B$3,3),"")</f>
        <v/>
      </c>
      <c r="O52" s="51" t="str" cm="1">
        <f t="array" ref="O52">IFERROR(_xlfn.IFS(G52=Datengrundlage!$A$1,1,G52=Datengrundlage!$A$2,2,G52=Datengrundlage!$A$3,3),"")</f>
        <v/>
      </c>
      <c r="P52" s="51" t="str" cm="1">
        <f t="array" ref="P52">IFERROR(_xlfn.IFS(I52=Datengrundlage!$B$1,1,I52=Datengrundlage!$B$2,2,I52=Datengrundlage!$B$3,3),"")</f>
        <v/>
      </c>
      <c r="Q52" s="51" t="str" cm="1">
        <f t="array" ref="Q52">IFERROR(_xlfn.IFS(AND(O52=1,P52=1),1,AND(O52=1,P52=2),2,AND(O52=1,P52=3),3,AND(O52=2,P52=1),4,AND(O52=2,P52=2),5,AND(O52=2,P52=3),6,AND(O52=3,P52=1),7,AND(O52=3,P52=2),8,AND(O52=3,P52=3),9),"")</f>
        <v/>
      </c>
    </row>
    <row r="53" spans="2:17" ht="26" customHeight="1" x14ac:dyDescent="0.15">
      <c r="B53" s="45" t="str">
        <f t="shared" si="0"/>
        <v/>
      </c>
      <c r="C53" s="50"/>
      <c r="D53" s="28" t="str">
        <f>IF(C53&lt;&gt;"",VLOOKUP(C53,'Eingabemaske - Daten'!$A$7:$C$56,2,FALSE),"")</f>
        <v/>
      </c>
      <c r="E53" s="28" t="str">
        <f>IF(C53&lt;&gt;"",IF(D53&lt;&gt;Datengrundlage!$A$4,VLOOKUP(C53,'Eingabemaske - Daten'!$A$7:$C$56,3,FALSE),Datengrundlage!$B$1),"")</f>
        <v/>
      </c>
      <c r="G53" s="91"/>
      <c r="H53" s="91"/>
      <c r="I53" s="74"/>
      <c r="J53" s="31" t="str">
        <f t="shared" si="1"/>
        <v/>
      </c>
      <c r="M53" s="51" t="str" cm="1">
        <f t="array" ref="M53">IFERROR(_xlfn.IFS(D53=Datengrundlage!$A$1,1,D53=Datengrundlage!$A$2,2,D53=Datengrundlage!$A$3,3),"")</f>
        <v/>
      </c>
      <c r="N53" s="51" t="str" cm="1">
        <f t="array" ref="N53">IFERROR(_xlfn.IFS(E53=Datengrundlage!$B$1,1,E53=Datengrundlage!$B$2,2,E53=Datengrundlage!$B$3,3),"")</f>
        <v/>
      </c>
      <c r="O53" s="51" t="str" cm="1">
        <f t="array" ref="O53">IFERROR(_xlfn.IFS(G53=Datengrundlage!$A$1,1,G53=Datengrundlage!$A$2,2,G53=Datengrundlage!$A$3,3),"")</f>
        <v/>
      </c>
      <c r="P53" s="51" t="str" cm="1">
        <f t="array" ref="P53">IFERROR(_xlfn.IFS(I53=Datengrundlage!$B$1,1,I53=Datengrundlage!$B$2,2,I53=Datengrundlage!$B$3,3),"")</f>
        <v/>
      </c>
      <c r="Q53" s="51" t="str" cm="1">
        <f t="array" ref="Q53">IFERROR(_xlfn.IFS(AND(O53=1,P53=1),1,AND(O53=1,P53=2),2,AND(O53=1,P53=3),3,AND(O53=2,P53=1),4,AND(O53=2,P53=2),5,AND(O53=2,P53=3),6,AND(O53=3,P53=1),7,AND(O53=3,P53=2),8,AND(O53=3,P53=3),9),"")</f>
        <v/>
      </c>
    </row>
    <row r="54" spans="2:17" ht="26" customHeight="1" x14ac:dyDescent="0.15">
      <c r="B54" s="45" t="str">
        <f t="shared" si="0"/>
        <v/>
      </c>
      <c r="C54" s="50"/>
      <c r="D54" s="28" t="str">
        <f>IF(C54&lt;&gt;"",VLOOKUP(C54,'Eingabemaske - Daten'!$A$7:$C$56,2,FALSE),"")</f>
        <v/>
      </c>
      <c r="E54" s="28" t="str">
        <f>IF(C54&lt;&gt;"",IF(D54&lt;&gt;Datengrundlage!$A$4,VLOOKUP(C54,'Eingabemaske - Daten'!$A$7:$C$56,3,FALSE),Datengrundlage!$B$1),"")</f>
        <v/>
      </c>
      <c r="G54" s="91"/>
      <c r="H54" s="91"/>
      <c r="I54" s="74"/>
      <c r="J54" s="31" t="str">
        <f t="shared" si="1"/>
        <v/>
      </c>
      <c r="M54" s="51" t="str" cm="1">
        <f t="array" ref="M54">IFERROR(_xlfn.IFS(D54=Datengrundlage!$A$1,1,D54=Datengrundlage!$A$2,2,D54=Datengrundlage!$A$3,3),"")</f>
        <v/>
      </c>
      <c r="N54" s="51" t="str" cm="1">
        <f t="array" ref="N54">IFERROR(_xlfn.IFS(E54=Datengrundlage!$B$1,1,E54=Datengrundlage!$B$2,2,E54=Datengrundlage!$B$3,3),"")</f>
        <v/>
      </c>
      <c r="O54" s="51" t="str" cm="1">
        <f t="array" ref="O54">IFERROR(_xlfn.IFS(G54=Datengrundlage!$A$1,1,G54=Datengrundlage!$A$2,2,G54=Datengrundlage!$A$3,3),"")</f>
        <v/>
      </c>
      <c r="P54" s="51" t="str" cm="1">
        <f t="array" ref="P54">IFERROR(_xlfn.IFS(I54=Datengrundlage!$B$1,1,I54=Datengrundlage!$B$2,2,I54=Datengrundlage!$B$3,3),"")</f>
        <v/>
      </c>
      <c r="Q54" s="51" t="str" cm="1">
        <f t="array" ref="Q54">IFERROR(_xlfn.IFS(AND(O54=1,P54=1),1,AND(O54=1,P54=2),2,AND(O54=1,P54=3),3,AND(O54=2,P54=1),4,AND(O54=2,P54=2),5,AND(O54=2,P54=3),6,AND(O54=3,P54=1),7,AND(O54=3,P54=2),8,AND(O54=3,P54=3),9),"")</f>
        <v/>
      </c>
    </row>
    <row r="55" spans="2:17" ht="26" customHeight="1" x14ac:dyDescent="0.15">
      <c r="B55" s="45" t="str">
        <f t="shared" si="0"/>
        <v/>
      </c>
      <c r="C55" s="50"/>
      <c r="D55" s="28" t="str">
        <f>IF(C55&lt;&gt;"",VLOOKUP(C55,'Eingabemaske - Daten'!$A$7:$C$56,2,FALSE),"")</f>
        <v/>
      </c>
      <c r="E55" s="28" t="str">
        <f>IF(C55&lt;&gt;"",IF(D55&lt;&gt;Datengrundlage!$A$4,VLOOKUP(C55,'Eingabemaske - Daten'!$A$7:$C$56,3,FALSE),Datengrundlage!$B$1),"")</f>
        <v/>
      </c>
      <c r="G55" s="91"/>
      <c r="H55" s="91"/>
      <c r="I55" s="74"/>
      <c r="J55" s="31" t="str">
        <f t="shared" si="1"/>
        <v/>
      </c>
      <c r="M55" s="51" t="str" cm="1">
        <f t="array" ref="M55">IFERROR(_xlfn.IFS(D55=Datengrundlage!$A$1,1,D55=Datengrundlage!$A$2,2,D55=Datengrundlage!$A$3,3),"")</f>
        <v/>
      </c>
      <c r="N55" s="51" t="str" cm="1">
        <f t="array" ref="N55">IFERROR(_xlfn.IFS(E55=Datengrundlage!$B$1,1,E55=Datengrundlage!$B$2,2,E55=Datengrundlage!$B$3,3),"")</f>
        <v/>
      </c>
      <c r="O55" s="51" t="str" cm="1">
        <f t="array" ref="O55">IFERROR(_xlfn.IFS(G55=Datengrundlage!$A$1,1,G55=Datengrundlage!$A$2,2,G55=Datengrundlage!$A$3,3),"")</f>
        <v/>
      </c>
      <c r="P55" s="51" t="str" cm="1">
        <f t="array" ref="P55">IFERROR(_xlfn.IFS(I55=Datengrundlage!$B$1,1,I55=Datengrundlage!$B$2,2,I55=Datengrundlage!$B$3,3),"")</f>
        <v/>
      </c>
      <c r="Q55" s="51" t="str" cm="1">
        <f t="array" ref="Q55">IFERROR(_xlfn.IFS(AND(O55=1,P55=1),1,AND(O55=1,P55=2),2,AND(O55=1,P55=3),3,AND(O55=2,P55=1),4,AND(O55=2,P55=2),5,AND(O55=2,P55=3),6,AND(O55=3,P55=1),7,AND(O55=3,P55=2),8,AND(O55=3,P55=3),9),"")</f>
        <v/>
      </c>
    </row>
    <row r="56" spans="2:17" ht="26" customHeight="1" x14ac:dyDescent="0.15">
      <c r="B56" s="45" t="str">
        <f t="shared" si="0"/>
        <v/>
      </c>
      <c r="C56" s="50"/>
      <c r="D56" s="28" t="str">
        <f>IF(C56&lt;&gt;"",VLOOKUP(C56,'Eingabemaske - Daten'!$A$7:$C$56,2,FALSE),"")</f>
        <v/>
      </c>
      <c r="E56" s="28" t="str">
        <f>IF(C56&lt;&gt;"",IF(D56&lt;&gt;Datengrundlage!$A$4,VLOOKUP(C56,'Eingabemaske - Daten'!$A$7:$C$56,3,FALSE),Datengrundlage!$B$1),"")</f>
        <v/>
      </c>
      <c r="G56" s="91"/>
      <c r="H56" s="91"/>
      <c r="I56" s="74"/>
      <c r="J56" s="31" t="str">
        <f t="shared" si="1"/>
        <v/>
      </c>
      <c r="M56" s="51" t="str" cm="1">
        <f t="array" ref="M56">IFERROR(_xlfn.IFS(D56=Datengrundlage!$A$1,1,D56=Datengrundlage!$A$2,2,D56=Datengrundlage!$A$3,3),"")</f>
        <v/>
      </c>
      <c r="N56" s="51" t="str" cm="1">
        <f t="array" ref="N56">IFERROR(_xlfn.IFS(E56=Datengrundlage!$B$1,1,E56=Datengrundlage!$B$2,2,E56=Datengrundlage!$B$3,3),"")</f>
        <v/>
      </c>
      <c r="O56" s="51" t="str" cm="1">
        <f t="array" ref="O56">IFERROR(_xlfn.IFS(G56=Datengrundlage!$A$1,1,G56=Datengrundlage!$A$2,2,G56=Datengrundlage!$A$3,3),"")</f>
        <v/>
      </c>
      <c r="P56" s="51" t="str" cm="1">
        <f t="array" ref="P56">IFERROR(_xlfn.IFS(I56=Datengrundlage!$B$1,1,I56=Datengrundlage!$B$2,2,I56=Datengrundlage!$B$3,3),"")</f>
        <v/>
      </c>
      <c r="Q56" s="51" t="str" cm="1">
        <f t="array" ref="Q56">IFERROR(_xlfn.IFS(AND(O56=1,P56=1),1,AND(O56=1,P56=2),2,AND(O56=1,P56=3),3,AND(O56=2,P56=1),4,AND(O56=2,P56=2),5,AND(O56=2,P56=3),6,AND(O56=3,P56=1),7,AND(O56=3,P56=2),8,AND(O56=3,P56=3),9),"")</f>
        <v/>
      </c>
    </row>
    <row r="57" spans="2:17" ht="26" customHeight="1" x14ac:dyDescent="0.15">
      <c r="B57" s="45" t="str">
        <f t="shared" si="0"/>
        <v/>
      </c>
      <c r="C57" s="50"/>
      <c r="D57" s="28" t="str">
        <f>IF(C57&lt;&gt;"",VLOOKUP(C57,'Eingabemaske - Daten'!$A$7:$C$56,2,FALSE),"")</f>
        <v/>
      </c>
      <c r="E57" s="28" t="str">
        <f>IF(C57&lt;&gt;"",IF(D57&lt;&gt;Datengrundlage!$A$4,VLOOKUP(C57,'Eingabemaske - Daten'!$A$7:$C$56,3,FALSE),Datengrundlage!$B$1),"")</f>
        <v/>
      </c>
      <c r="G57" s="91"/>
      <c r="H57" s="91"/>
      <c r="I57" s="74"/>
      <c r="J57" s="31" t="str">
        <f t="shared" si="1"/>
        <v/>
      </c>
      <c r="M57" s="51" t="str" cm="1">
        <f t="array" ref="M57">IFERROR(_xlfn.IFS(D57=Datengrundlage!$A$1,1,D57=Datengrundlage!$A$2,2,D57=Datengrundlage!$A$3,3),"")</f>
        <v/>
      </c>
      <c r="N57" s="51" t="str" cm="1">
        <f t="array" ref="N57">IFERROR(_xlfn.IFS(E57=Datengrundlage!$B$1,1,E57=Datengrundlage!$B$2,2,E57=Datengrundlage!$B$3,3),"")</f>
        <v/>
      </c>
      <c r="O57" s="51" t="str" cm="1">
        <f t="array" ref="O57">IFERROR(_xlfn.IFS(G57=Datengrundlage!$A$1,1,G57=Datengrundlage!$A$2,2,G57=Datengrundlage!$A$3,3),"")</f>
        <v/>
      </c>
      <c r="P57" s="51" t="str" cm="1">
        <f t="array" ref="P57">IFERROR(_xlfn.IFS(I57=Datengrundlage!$B$1,1,I57=Datengrundlage!$B$2,2,I57=Datengrundlage!$B$3,3),"")</f>
        <v/>
      </c>
      <c r="Q57" s="51" t="str" cm="1">
        <f t="array" ref="Q57">IFERROR(_xlfn.IFS(AND(O57=1,P57=1),1,AND(O57=1,P57=2),2,AND(O57=1,P57=3),3,AND(O57=2,P57=1),4,AND(O57=2,P57=2),5,AND(O57=2,P57=3),6,AND(O57=3,P57=1),7,AND(O57=3,P57=2),8,AND(O57=3,P57=3),9),"")</f>
        <v/>
      </c>
    </row>
    <row r="58" spans="2:17" ht="26" customHeight="1" x14ac:dyDescent="0.15">
      <c r="B58" s="45" t="str">
        <f t="shared" si="0"/>
        <v/>
      </c>
      <c r="C58" s="50"/>
      <c r="D58" s="28" t="str">
        <f>IF(C58&lt;&gt;"",VLOOKUP(C58,'Eingabemaske - Daten'!$A$7:$C$56,2,FALSE),"")</f>
        <v/>
      </c>
      <c r="E58" s="28" t="str">
        <f>IF(C58&lt;&gt;"",IF(D58&lt;&gt;Datengrundlage!$A$4,VLOOKUP(C58,'Eingabemaske - Daten'!$A$7:$C$56,3,FALSE),Datengrundlage!$B$1),"")</f>
        <v/>
      </c>
      <c r="G58" s="91"/>
      <c r="H58" s="91"/>
      <c r="I58" s="74"/>
      <c r="J58" s="31" t="str">
        <f t="shared" si="1"/>
        <v/>
      </c>
      <c r="M58" s="51" t="str" cm="1">
        <f t="array" ref="M58">IFERROR(_xlfn.IFS(D58=Datengrundlage!$A$1,1,D58=Datengrundlage!$A$2,2,D58=Datengrundlage!$A$3,3),"")</f>
        <v/>
      </c>
      <c r="N58" s="51" t="str" cm="1">
        <f t="array" ref="N58">IFERROR(_xlfn.IFS(E58=Datengrundlage!$B$1,1,E58=Datengrundlage!$B$2,2,E58=Datengrundlage!$B$3,3),"")</f>
        <v/>
      </c>
      <c r="O58" s="51" t="str" cm="1">
        <f t="array" ref="O58">IFERROR(_xlfn.IFS(G58=Datengrundlage!$A$1,1,G58=Datengrundlage!$A$2,2,G58=Datengrundlage!$A$3,3),"")</f>
        <v/>
      </c>
      <c r="P58" s="51" t="str" cm="1">
        <f t="array" ref="P58">IFERROR(_xlfn.IFS(I58=Datengrundlage!$B$1,1,I58=Datengrundlage!$B$2,2,I58=Datengrundlage!$B$3,3),"")</f>
        <v/>
      </c>
      <c r="Q58" s="51" t="str" cm="1">
        <f t="array" ref="Q58">IFERROR(_xlfn.IFS(AND(O58=1,P58=1),1,AND(O58=1,P58=2),2,AND(O58=1,P58=3),3,AND(O58=2,P58=1),4,AND(O58=2,P58=2),5,AND(O58=2,P58=3),6,AND(O58=3,P58=1),7,AND(O58=3,P58=2),8,AND(O58=3,P58=3),9),"")</f>
        <v/>
      </c>
    </row>
    <row r="59" spans="2:17" ht="26" customHeight="1" x14ac:dyDescent="0.15">
      <c r="B59" s="45" t="str">
        <f t="shared" si="0"/>
        <v/>
      </c>
      <c r="C59" s="50"/>
      <c r="D59" s="28" t="str">
        <f>IF(C59&lt;&gt;"",VLOOKUP(C59,'Eingabemaske - Daten'!$A$7:$C$56,2,FALSE),"")</f>
        <v/>
      </c>
      <c r="E59" s="28" t="str">
        <f>IF(C59&lt;&gt;"",IF(D59&lt;&gt;Datengrundlage!$A$4,VLOOKUP(C59,'Eingabemaske - Daten'!$A$7:$C$56,3,FALSE),Datengrundlage!$B$1),"")</f>
        <v/>
      </c>
      <c r="G59" s="91"/>
      <c r="H59" s="91"/>
      <c r="I59" s="74"/>
      <c r="J59" s="31" t="str">
        <f t="shared" si="1"/>
        <v/>
      </c>
      <c r="M59" s="51" t="str" cm="1">
        <f t="array" ref="M59">IFERROR(_xlfn.IFS(D59=Datengrundlage!$A$1,1,D59=Datengrundlage!$A$2,2,D59=Datengrundlage!$A$3,3),"")</f>
        <v/>
      </c>
      <c r="N59" s="51" t="str" cm="1">
        <f t="array" ref="N59">IFERROR(_xlfn.IFS(E59=Datengrundlage!$B$1,1,E59=Datengrundlage!$B$2,2,E59=Datengrundlage!$B$3,3),"")</f>
        <v/>
      </c>
      <c r="O59" s="51" t="str" cm="1">
        <f t="array" ref="O59">IFERROR(_xlfn.IFS(G59=Datengrundlage!$A$1,1,G59=Datengrundlage!$A$2,2,G59=Datengrundlage!$A$3,3),"")</f>
        <v/>
      </c>
      <c r="P59" s="51" t="str" cm="1">
        <f t="array" ref="P59">IFERROR(_xlfn.IFS(I59=Datengrundlage!$B$1,1,I59=Datengrundlage!$B$2,2,I59=Datengrundlage!$B$3,3),"")</f>
        <v/>
      </c>
      <c r="Q59" s="51" t="str" cm="1">
        <f t="array" ref="Q59">IFERROR(_xlfn.IFS(AND(O59=1,P59=1),1,AND(O59=1,P59=2),2,AND(O59=1,P59=3),3,AND(O59=2,P59=1),4,AND(O59=2,P59=2),5,AND(O59=2,P59=3),6,AND(O59=3,P59=1),7,AND(O59=3,P59=2),8,AND(O59=3,P59=3),9),"")</f>
        <v/>
      </c>
    </row>
    <row r="60" spans="2:17" ht="26" customHeight="1" x14ac:dyDescent="0.15">
      <c r="B60" s="45" t="str">
        <f t="shared" si="0"/>
        <v/>
      </c>
      <c r="C60" s="50"/>
      <c r="D60" s="28" t="str">
        <f>IF(C60&lt;&gt;"",VLOOKUP(C60,'Eingabemaske - Daten'!$A$7:$C$56,2,FALSE),"")</f>
        <v/>
      </c>
      <c r="E60" s="28" t="str">
        <f>IF(C60&lt;&gt;"",IF(D60&lt;&gt;Datengrundlage!$A$4,VLOOKUP(C60,'Eingabemaske - Daten'!$A$7:$C$56,3,FALSE),Datengrundlage!$B$1),"")</f>
        <v/>
      </c>
      <c r="G60" s="91"/>
      <c r="H60" s="91"/>
      <c r="I60" s="74"/>
      <c r="J60" s="31" t="str">
        <f t="shared" si="1"/>
        <v/>
      </c>
      <c r="M60" s="51" t="str" cm="1">
        <f t="array" ref="M60">IFERROR(_xlfn.IFS(D60=Datengrundlage!$A$1,1,D60=Datengrundlage!$A$2,2,D60=Datengrundlage!$A$3,3),"")</f>
        <v/>
      </c>
      <c r="N60" s="51" t="str" cm="1">
        <f t="array" ref="N60">IFERROR(_xlfn.IFS(E60=Datengrundlage!$B$1,1,E60=Datengrundlage!$B$2,2,E60=Datengrundlage!$B$3,3),"")</f>
        <v/>
      </c>
      <c r="O60" s="51" t="str" cm="1">
        <f t="array" ref="O60">IFERROR(_xlfn.IFS(G60=Datengrundlage!$A$1,1,G60=Datengrundlage!$A$2,2,G60=Datengrundlage!$A$3,3),"")</f>
        <v/>
      </c>
      <c r="P60" s="51" t="str" cm="1">
        <f t="array" ref="P60">IFERROR(_xlfn.IFS(I60=Datengrundlage!$B$1,1,I60=Datengrundlage!$B$2,2,I60=Datengrundlage!$B$3,3),"")</f>
        <v/>
      </c>
      <c r="Q60" s="51" t="str" cm="1">
        <f t="array" ref="Q60">IFERROR(_xlfn.IFS(AND(O60=1,P60=1),1,AND(O60=1,P60=2),2,AND(O60=1,P60=3),3,AND(O60=2,P60=1),4,AND(O60=2,P60=2),5,AND(O60=2,P60=3),6,AND(O60=3,P60=1),7,AND(O60=3,P60=2),8,AND(O60=3,P60=3),9),"")</f>
        <v/>
      </c>
    </row>
    <row r="61" spans="2:17" ht="26" customHeight="1" x14ac:dyDescent="0.15">
      <c r="B61" s="45" t="str">
        <f t="shared" si="0"/>
        <v/>
      </c>
      <c r="C61" s="50"/>
      <c r="D61" s="28" t="str">
        <f>IF(C61&lt;&gt;"",VLOOKUP(C61,'Eingabemaske - Daten'!$A$7:$C$56,2,FALSE),"")</f>
        <v/>
      </c>
      <c r="E61" s="28" t="str">
        <f>IF(C61&lt;&gt;"",IF(D61&lt;&gt;Datengrundlage!$A$4,VLOOKUP(C61,'Eingabemaske - Daten'!$A$7:$C$56,3,FALSE),Datengrundlage!$B$1),"")</f>
        <v/>
      </c>
      <c r="G61" s="91"/>
      <c r="H61" s="91"/>
      <c r="I61" s="74"/>
      <c r="J61" s="31" t="str">
        <f t="shared" si="1"/>
        <v/>
      </c>
      <c r="M61" s="51" t="str" cm="1">
        <f t="array" ref="M61">IFERROR(_xlfn.IFS(D61=Datengrundlage!$A$1,1,D61=Datengrundlage!$A$2,2,D61=Datengrundlage!$A$3,3),"")</f>
        <v/>
      </c>
      <c r="N61" s="51" t="str" cm="1">
        <f t="array" ref="N61">IFERROR(_xlfn.IFS(E61=Datengrundlage!$B$1,1,E61=Datengrundlage!$B$2,2,E61=Datengrundlage!$B$3,3),"")</f>
        <v/>
      </c>
      <c r="O61" s="51" t="str" cm="1">
        <f t="array" ref="O61">IFERROR(_xlfn.IFS(G61=Datengrundlage!$A$1,1,G61=Datengrundlage!$A$2,2,G61=Datengrundlage!$A$3,3),"")</f>
        <v/>
      </c>
      <c r="P61" s="51" t="str" cm="1">
        <f t="array" ref="P61">IFERROR(_xlfn.IFS(I61=Datengrundlage!$B$1,1,I61=Datengrundlage!$B$2,2,I61=Datengrundlage!$B$3,3),"")</f>
        <v/>
      </c>
      <c r="Q61" s="51" t="str" cm="1">
        <f t="array" ref="Q61">IFERROR(_xlfn.IFS(AND(O61=1,P61=1),1,AND(O61=1,P61=2),2,AND(O61=1,P61=3),3,AND(O61=2,P61=1),4,AND(O61=2,P61=2),5,AND(O61=2,P61=3),6,AND(O61=3,P61=1),7,AND(O61=3,P61=2),8,AND(O61=3,P61=3),9),"")</f>
        <v/>
      </c>
    </row>
    <row r="62" spans="2:17" ht="26" customHeight="1" x14ac:dyDescent="0.15">
      <c r="B62" s="45" t="str">
        <f t="shared" si="0"/>
        <v/>
      </c>
      <c r="C62" s="50"/>
      <c r="D62" s="28" t="str">
        <f>IF(C62&lt;&gt;"",VLOOKUP(C62,'Eingabemaske - Daten'!$A$7:$C$56,2,FALSE),"")</f>
        <v/>
      </c>
      <c r="E62" s="28" t="str">
        <f>IF(C62&lt;&gt;"",IF(D62&lt;&gt;Datengrundlage!$A$4,VLOOKUP(C62,'Eingabemaske - Daten'!$A$7:$C$56,3,FALSE),Datengrundlage!$B$1),"")</f>
        <v/>
      </c>
      <c r="G62" s="91"/>
      <c r="H62" s="91"/>
      <c r="I62" s="74"/>
      <c r="J62" s="31" t="str">
        <f t="shared" si="1"/>
        <v/>
      </c>
      <c r="M62" s="51" t="str" cm="1">
        <f t="array" ref="M62">IFERROR(_xlfn.IFS(D62=Datengrundlage!$A$1,1,D62=Datengrundlage!$A$2,2,D62=Datengrundlage!$A$3,3),"")</f>
        <v/>
      </c>
      <c r="N62" s="51" t="str" cm="1">
        <f t="array" ref="N62">IFERROR(_xlfn.IFS(E62=Datengrundlage!$B$1,1,E62=Datengrundlage!$B$2,2,E62=Datengrundlage!$B$3,3),"")</f>
        <v/>
      </c>
      <c r="O62" s="51" t="str" cm="1">
        <f t="array" ref="O62">IFERROR(_xlfn.IFS(G62=Datengrundlage!$A$1,1,G62=Datengrundlage!$A$2,2,G62=Datengrundlage!$A$3,3),"")</f>
        <v/>
      </c>
      <c r="P62" s="51" t="str" cm="1">
        <f t="array" ref="P62">IFERROR(_xlfn.IFS(I62=Datengrundlage!$B$1,1,I62=Datengrundlage!$B$2,2,I62=Datengrundlage!$B$3,3),"")</f>
        <v/>
      </c>
      <c r="Q62" s="51" t="str" cm="1">
        <f t="array" ref="Q62">IFERROR(_xlfn.IFS(AND(O62=1,P62=1),1,AND(O62=1,P62=2),2,AND(O62=1,P62=3),3,AND(O62=2,P62=1),4,AND(O62=2,P62=2),5,AND(O62=2,P62=3),6,AND(O62=3,P62=1),7,AND(O62=3,P62=2),8,AND(O62=3,P62=3),9),"")</f>
        <v/>
      </c>
    </row>
    <row r="63" spans="2:17" ht="26" customHeight="1" x14ac:dyDescent="0.15">
      <c r="B63" s="45" t="str">
        <f t="shared" si="0"/>
        <v/>
      </c>
      <c r="C63" s="50"/>
      <c r="D63" s="28" t="str">
        <f>IF(C63&lt;&gt;"",VLOOKUP(C63,'Eingabemaske - Daten'!$A$7:$C$56,2,FALSE),"")</f>
        <v/>
      </c>
      <c r="E63" s="28" t="str">
        <f>IF(C63&lt;&gt;"",IF(D63&lt;&gt;Datengrundlage!$A$4,VLOOKUP(C63,'Eingabemaske - Daten'!$A$7:$C$56,3,FALSE),Datengrundlage!$B$1),"")</f>
        <v/>
      </c>
      <c r="G63" s="91"/>
      <c r="H63" s="91"/>
      <c r="I63" s="74"/>
      <c r="J63" s="31" t="str">
        <f t="shared" si="1"/>
        <v/>
      </c>
      <c r="M63" s="51" t="str" cm="1">
        <f t="array" ref="M63">IFERROR(_xlfn.IFS(D63=Datengrundlage!$A$1,1,D63=Datengrundlage!$A$2,2,D63=Datengrundlage!$A$3,3),"")</f>
        <v/>
      </c>
      <c r="N63" s="51" t="str" cm="1">
        <f t="array" ref="N63">IFERROR(_xlfn.IFS(E63=Datengrundlage!$B$1,1,E63=Datengrundlage!$B$2,2,E63=Datengrundlage!$B$3,3),"")</f>
        <v/>
      </c>
      <c r="O63" s="51" t="str" cm="1">
        <f t="array" ref="O63">IFERROR(_xlfn.IFS(G63=Datengrundlage!$A$1,1,G63=Datengrundlage!$A$2,2,G63=Datengrundlage!$A$3,3),"")</f>
        <v/>
      </c>
      <c r="P63" s="51" t="str" cm="1">
        <f t="array" ref="P63">IFERROR(_xlfn.IFS(I63=Datengrundlage!$B$1,1,I63=Datengrundlage!$B$2,2,I63=Datengrundlage!$B$3,3),"")</f>
        <v/>
      </c>
      <c r="Q63" s="51" t="str" cm="1">
        <f t="array" ref="Q63">IFERROR(_xlfn.IFS(AND(O63=1,P63=1),1,AND(O63=1,P63=2),2,AND(O63=1,P63=3),3,AND(O63=2,P63=1),4,AND(O63=2,P63=2),5,AND(O63=2,P63=3),6,AND(O63=3,P63=1),7,AND(O63=3,P63=2),8,AND(O63=3,P63=3),9),"")</f>
        <v/>
      </c>
    </row>
    <row r="64" spans="2:17" ht="4" customHeight="1" x14ac:dyDescent="0.15"/>
  </sheetData>
  <sheetProtection algorithmName="SHA-512" hashValue="tqsivUo0YRMCCFOb2rDrrcqPtJSytS9IjsRLIx/1o+GF1n+HOccM6kj423buHlH2A9uexH5+aIuIVDGkjgXDUA==" saltValue="VmUayw+jpsYeGESkrIAzDA==" spinCount="100000" sheet="1" selectLockedCells="1"/>
  <mergeCells count="64">
    <mergeCell ref="B12:C13"/>
    <mergeCell ref="F5:G5"/>
    <mergeCell ref="D12:E12"/>
    <mergeCell ref="B2:C2"/>
    <mergeCell ref="B3:C3"/>
    <mergeCell ref="F2:G3"/>
    <mergeCell ref="G30:H30"/>
    <mergeCell ref="G19:H19"/>
    <mergeCell ref="G13:H13"/>
    <mergeCell ref="F6:G6"/>
    <mergeCell ref="F7:G7"/>
    <mergeCell ref="F8:G8"/>
    <mergeCell ref="G14:H14"/>
    <mergeCell ref="G15:H15"/>
    <mergeCell ref="G16:H16"/>
    <mergeCell ref="G17:H17"/>
    <mergeCell ref="G18:H18"/>
    <mergeCell ref="G25:H25"/>
    <mergeCell ref="G26:H26"/>
    <mergeCell ref="G27:H27"/>
    <mergeCell ref="G28:H28"/>
    <mergeCell ref="G29:H29"/>
    <mergeCell ref="G20:H20"/>
    <mergeCell ref="G21:H21"/>
    <mergeCell ref="G22:H22"/>
    <mergeCell ref="G23:H23"/>
    <mergeCell ref="G24:H24"/>
    <mergeCell ref="G34:H34"/>
    <mergeCell ref="G35:H35"/>
    <mergeCell ref="G36:H36"/>
    <mergeCell ref="G37:H37"/>
    <mergeCell ref="G31:H31"/>
    <mergeCell ref="J12:J13"/>
    <mergeCell ref="F10:H10"/>
    <mergeCell ref="G56:H56"/>
    <mergeCell ref="G57:H57"/>
    <mergeCell ref="G58:H58"/>
    <mergeCell ref="G50:H50"/>
    <mergeCell ref="G51:H51"/>
    <mergeCell ref="G52:H52"/>
    <mergeCell ref="G53:H53"/>
    <mergeCell ref="G54:H54"/>
    <mergeCell ref="G55:H55"/>
    <mergeCell ref="G44:H44"/>
    <mergeCell ref="G45:H45"/>
    <mergeCell ref="G46:H46"/>
    <mergeCell ref="G47:H47"/>
    <mergeCell ref="G48:H48"/>
    <mergeCell ref="H2:H3"/>
    <mergeCell ref="G62:H62"/>
    <mergeCell ref="G63:H63"/>
    <mergeCell ref="G12:I12"/>
    <mergeCell ref="G59:H59"/>
    <mergeCell ref="G60:H60"/>
    <mergeCell ref="G61:H61"/>
    <mergeCell ref="G49:H49"/>
    <mergeCell ref="G38:H38"/>
    <mergeCell ref="G39:H39"/>
    <mergeCell ref="G40:H40"/>
    <mergeCell ref="G41:H41"/>
    <mergeCell ref="G42:H42"/>
    <mergeCell ref="G43:H43"/>
    <mergeCell ref="G32:H32"/>
    <mergeCell ref="G33:H33"/>
  </mergeCells>
  <conditionalFormatting sqref="B14:E63">
    <cfRule type="expression" dxfId="17" priority="10">
      <formula>$B14&lt;&gt;""</formula>
    </cfRule>
  </conditionalFormatting>
  <conditionalFormatting sqref="G14:J63">
    <cfRule type="expression" dxfId="16" priority="9">
      <formula>$B14&lt;&gt;""</formula>
    </cfRule>
  </conditionalFormatting>
  <conditionalFormatting sqref="E14:E63">
    <cfRule type="cellIs" dxfId="15" priority="6" operator="equal">
      <formula>"Ältere Menschen"</formula>
    </cfRule>
    <cfRule type="cellIs" dxfId="14" priority="7" operator="equal">
      <formula>"Erwachsene"</formula>
    </cfRule>
    <cfRule type="cellIs" dxfId="13" priority="8" operator="equal">
      <formula>"Kinder und Jugendliche"</formula>
    </cfRule>
  </conditionalFormatting>
  <conditionalFormatting sqref="I14:I63">
    <cfRule type="cellIs" dxfId="12" priority="3" operator="equal">
      <formula>"Ältere Menschen"</formula>
    </cfRule>
    <cfRule type="cellIs" dxfId="11" priority="4" operator="equal">
      <formula>"Erwachsene"</formula>
    </cfRule>
    <cfRule type="cellIs" dxfId="10" priority="5" operator="equal">
      <formula>"Kinder und Jugendliche"</formula>
    </cfRule>
  </conditionalFormatting>
  <conditionalFormatting sqref="J14:J63">
    <cfRule type="cellIs" dxfId="9" priority="1" operator="equal">
      <formula>1</formula>
    </cfRule>
    <cfRule type="cellIs" dxfId="8" priority="2" operator="equal">
      <formula>0</formula>
    </cfRule>
  </conditionalFormatting>
  <pageMargins left="0.7" right="0.7" top="0.78740157499999996" bottom="0.78740157499999996" header="0.3" footer="0.3"/>
  <pageSetup paperSize="9" orientation="landscape" horizontalDpi="0" verticalDpi="0"/>
  <headerFooter>
    <oddHeader>&amp;L&amp;"Arial Narrow Fett,Fett"&amp;K000000Prodos-Verlag
www.prodos-verlag.de&amp;C&amp;"Arial Narrow Fett,Fett"&amp;14&amp;K000000- Demoversion -&amp;R&amp;"Calibri,Standard"&amp;K000000&amp;G</oddHeader>
    <oddFooter>&amp;R&amp;"Arial Narrow,Standard"&amp;10&amp;K000000&amp;P/&amp;N</oddFooter>
  </headerFooter>
  <legacyDrawingHF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3E5E0F-A1E4-094D-80C0-F5CDF4DDFC17}">
          <x14:formula1>
            <xm:f>Datengrundlage!$A$1:$A$3</xm:f>
          </x14:formula1>
          <xm:sqref>G14:H63</xm:sqref>
        </x14:dataValidation>
        <x14:dataValidation type="list" allowBlank="1" showInputMessage="1" showErrorMessage="1" xr:uid="{601DE0C0-A104-FA4A-8DB3-3CEE5D76317D}">
          <x14:formula1>
            <xm:f>Datengrundlage!$B$1:$B$3</xm:f>
          </x14:formula1>
          <xm:sqref>I14:I63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A5A9-09B8-1348-A702-14917E53EF61}">
  <dimension ref="B1:T60"/>
  <sheetViews>
    <sheetView zoomScale="326" zoomScaleNormal="183" zoomScalePageLayoutView="285" workbookViewId="0">
      <selection activeCell="D6" sqref="D6:G6"/>
    </sheetView>
  </sheetViews>
  <sheetFormatPr baseColWidth="10" defaultRowHeight="16" x14ac:dyDescent="0.2"/>
  <cols>
    <col min="1" max="1" width="2.5" style="9" customWidth="1"/>
    <col min="2" max="2" width="3.83203125" style="9" customWidth="1"/>
    <col min="3" max="3" width="23.33203125" style="9" customWidth="1"/>
    <col min="4" max="4" width="9.6640625" style="9" customWidth="1"/>
    <col min="5" max="5" width="2.6640625" style="9" customWidth="1"/>
    <col min="6" max="6" width="3.5" style="9" customWidth="1"/>
    <col min="7" max="7" width="33.83203125" style="9" customWidth="1"/>
    <col min="8" max="16384" width="10.83203125" style="9"/>
  </cols>
  <sheetData>
    <row r="1" spans="2:20" x14ac:dyDescent="0.2">
      <c r="G1" s="11" t="str">
        <f>"$A$1:$g$"&amp;COUNTA(C8:C44)+10</f>
        <v>$A$1:$g$15</v>
      </c>
    </row>
    <row r="2" spans="2:20" ht="25" customHeight="1" x14ac:dyDescent="0.2">
      <c r="B2" s="81" t="s">
        <v>73</v>
      </c>
      <c r="C2" s="81"/>
      <c r="D2" s="80" t="str">
        <f>IF('Eingabemaske - Daten'!B2&lt;&gt;"",'Eingabemaske - Daten'!B2,"")</f>
        <v>GP1</v>
      </c>
      <c r="E2" s="80"/>
      <c r="F2" s="80"/>
      <c r="G2" s="80"/>
      <c r="H2" s="14"/>
      <c r="I2" s="14"/>
      <c r="J2" s="21"/>
      <c r="K2" s="21"/>
      <c r="L2" s="21"/>
      <c r="M2" s="21"/>
      <c r="N2" s="21"/>
      <c r="O2" s="21"/>
      <c r="P2" s="21"/>
      <c r="Q2" s="11"/>
      <c r="R2" s="11"/>
      <c r="S2" s="11"/>
      <c r="T2" s="11"/>
    </row>
    <row r="3" spans="2:20" ht="25" customHeight="1" x14ac:dyDescent="0.2">
      <c r="B3" s="81" t="s">
        <v>33</v>
      </c>
      <c r="C3" s="81"/>
      <c r="D3" s="80">
        <f>'Eingabemaske - Daten'!B3</f>
        <v>20</v>
      </c>
      <c r="E3" s="80"/>
      <c r="F3" s="80"/>
      <c r="G3" s="80"/>
      <c r="H3" s="14"/>
      <c r="I3" s="14"/>
      <c r="J3" s="21"/>
      <c r="K3" s="21"/>
      <c r="L3" s="21"/>
      <c r="M3" s="21"/>
      <c r="N3" s="21"/>
      <c r="O3" s="21"/>
      <c r="P3" s="21"/>
      <c r="Q3" s="11"/>
      <c r="R3" s="11"/>
      <c r="S3" s="11"/>
      <c r="T3" s="11"/>
    </row>
    <row r="4" spans="2:20" x14ac:dyDescent="0.2"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2:20" ht="25" customHeight="1" x14ac:dyDescent="0.2">
      <c r="B5" s="81" t="s">
        <v>83</v>
      </c>
      <c r="C5" s="81"/>
      <c r="D5" s="81"/>
      <c r="E5" s="81"/>
      <c r="F5" s="81"/>
      <c r="G5" s="81"/>
      <c r="J5" s="11"/>
      <c r="K5" s="11"/>
      <c r="L5" s="11"/>
      <c r="M5" s="11">
        <f>VLOOKUP(1,M6:N14,2,FALSE)</f>
        <v>2</v>
      </c>
      <c r="N5" s="11"/>
      <c r="O5" s="11"/>
      <c r="P5" s="11"/>
      <c r="Q5" s="11"/>
      <c r="R5" s="11"/>
      <c r="S5" s="11"/>
      <c r="T5" s="11"/>
    </row>
    <row r="6" spans="2:20" ht="25" customHeight="1" x14ac:dyDescent="0.2">
      <c r="B6" s="110" t="s">
        <v>37</v>
      </c>
      <c r="C6" s="111"/>
      <c r="D6" s="78" t="s">
        <v>34</v>
      </c>
      <c r="E6" s="78"/>
      <c r="F6" s="78"/>
      <c r="G6" s="78"/>
      <c r="J6" s="11"/>
      <c r="K6" s="11" t="s">
        <v>42</v>
      </c>
      <c r="L6" s="11" t="s">
        <v>39</v>
      </c>
      <c r="M6" s="11">
        <f>IF(AND(D6=Datengrundlage!A1,D7=Datengrundlage!B1),1,0)</f>
        <v>0</v>
      </c>
      <c r="N6" s="22">
        <v>1</v>
      </c>
      <c r="O6" s="11"/>
      <c r="P6" s="11"/>
      <c r="Q6" s="11"/>
      <c r="R6" s="11"/>
      <c r="S6" s="11"/>
      <c r="T6" s="11"/>
    </row>
    <row r="7" spans="2:20" ht="25" customHeight="1" x14ac:dyDescent="0.2">
      <c r="B7" s="81" t="s">
        <v>38</v>
      </c>
      <c r="C7" s="81"/>
      <c r="D7" s="78" t="s">
        <v>6</v>
      </c>
      <c r="E7" s="78"/>
      <c r="F7" s="78"/>
      <c r="G7" s="78"/>
      <c r="J7" s="11"/>
      <c r="K7" s="11"/>
      <c r="L7" s="11" t="s">
        <v>40</v>
      </c>
      <c r="M7" s="11">
        <f>IF(AND(D6=Datengrundlage!A1,D7=Datengrundlage!B2),1,0)</f>
        <v>1</v>
      </c>
      <c r="N7" s="22">
        <v>2</v>
      </c>
      <c r="O7" s="11"/>
      <c r="P7" s="11"/>
      <c r="Q7" s="11"/>
      <c r="R7" s="11"/>
      <c r="S7" s="11"/>
      <c r="T7" s="11"/>
    </row>
    <row r="8" spans="2:20" ht="25" customHeight="1" x14ac:dyDescent="0.2">
      <c r="B8" s="81" t="s">
        <v>33</v>
      </c>
      <c r="C8" s="81"/>
      <c r="D8" s="80">
        <f>IF(B11&lt;&gt;"",COUNTA(C11:C60),0)</f>
        <v>5</v>
      </c>
      <c r="E8" s="80"/>
      <c r="F8" s="80"/>
      <c r="G8" s="80"/>
      <c r="J8" s="11"/>
      <c r="K8" s="11"/>
      <c r="L8" s="11" t="s">
        <v>41</v>
      </c>
      <c r="M8" s="11">
        <f>IF(AND(D6=Datengrundlage!A1,D7=Datengrundlage!B3),1,0)</f>
        <v>0</v>
      </c>
      <c r="N8" s="22">
        <v>3</v>
      </c>
      <c r="O8" s="11"/>
      <c r="P8" s="11"/>
      <c r="Q8" s="11"/>
      <c r="R8" s="11"/>
      <c r="S8" s="11"/>
      <c r="T8" s="11"/>
    </row>
    <row r="9" spans="2:20" ht="25" customHeight="1" x14ac:dyDescent="0.2">
      <c r="B9" s="24"/>
      <c r="C9" s="25"/>
      <c r="D9" s="23"/>
      <c r="E9" s="23"/>
      <c r="F9" s="23"/>
      <c r="G9" s="23"/>
      <c r="J9" s="11"/>
      <c r="K9" s="11" t="s">
        <v>43</v>
      </c>
      <c r="L9" s="11" t="s">
        <v>39</v>
      </c>
      <c r="M9" s="11">
        <f>IF(AND(D6=Datengrundlage!A2,D7=Datengrundlage!B1),1,0)</f>
        <v>0</v>
      </c>
      <c r="N9" s="22">
        <v>4</v>
      </c>
      <c r="O9" s="11"/>
      <c r="P9" s="11"/>
      <c r="Q9" s="11"/>
      <c r="R9" s="11"/>
      <c r="S9" s="11"/>
      <c r="T9" s="11"/>
    </row>
    <row r="10" spans="2:20" ht="25" customHeight="1" x14ac:dyDescent="0.2">
      <c r="B10" s="81" t="s">
        <v>0</v>
      </c>
      <c r="C10" s="81"/>
      <c r="D10" s="23"/>
      <c r="E10" s="23"/>
      <c r="F10" s="23"/>
      <c r="G10" s="23"/>
      <c r="J10" s="11"/>
      <c r="K10" s="11"/>
      <c r="L10" s="11" t="s">
        <v>40</v>
      </c>
      <c r="M10" s="11">
        <f>IF(AND(D6=Datengrundlage!A2,D7=Datengrundlage!B2),1,0)</f>
        <v>0</v>
      </c>
      <c r="N10" s="22">
        <v>5</v>
      </c>
      <c r="O10" s="11"/>
      <c r="P10" s="11"/>
      <c r="Q10" s="11"/>
      <c r="R10" s="11"/>
      <c r="S10" s="11"/>
      <c r="T10" s="11"/>
    </row>
    <row r="11" spans="2:20" s="19" customFormat="1" ht="20" customHeight="1" x14ac:dyDescent="0.2">
      <c r="B11" s="27" t="str">
        <f>IF(C11&lt;&gt;"",CONCATENATE(ROW()-10,"."),"")</f>
        <v>1.</v>
      </c>
      <c r="C11" s="25" t="str" cm="1">
        <f t="array" ref="C11:C15">IFERROR(_xlfn._xlws.FILTER('Eingabemaske - Festlegung'!C14:C63,'Eingabemaske - Festlegung'!Q14:Q63=M5),"")</f>
        <v>Lange, Rafaela</v>
      </c>
      <c r="D11" s="54"/>
      <c r="E11" s="54"/>
      <c r="F11" s="54"/>
      <c r="G11" s="54"/>
      <c r="J11" s="26"/>
      <c r="K11" s="26"/>
      <c r="L11" s="26" t="s">
        <v>41</v>
      </c>
      <c r="M11" s="26">
        <f>IF(AND(D6=Datengrundlage!A2,D7=Datengrundlage!B3),1,0)</f>
        <v>0</v>
      </c>
      <c r="N11" s="55">
        <v>6</v>
      </c>
      <c r="O11" s="26"/>
      <c r="P11" s="26"/>
      <c r="Q11" s="26"/>
      <c r="R11" s="26"/>
      <c r="S11" s="26"/>
      <c r="T11" s="26"/>
    </row>
    <row r="12" spans="2:20" s="19" customFormat="1" ht="20" customHeight="1" x14ac:dyDescent="0.2">
      <c r="B12" s="27" t="str">
        <f t="shared" ref="B12:B60" si="0">IF(C12&lt;&gt;"",CONCATENATE(ROW()-10,"."),"")</f>
        <v>2.</v>
      </c>
      <c r="C12" s="25" t="str">
        <v>Liebeskind, Martha</v>
      </c>
      <c r="D12" s="54"/>
      <c r="E12" s="54"/>
      <c r="F12" s="54"/>
      <c r="G12" s="54"/>
      <c r="J12" s="26"/>
      <c r="K12" s="26" t="s">
        <v>44</v>
      </c>
      <c r="L12" s="26" t="s">
        <v>39</v>
      </c>
      <c r="M12" s="26">
        <f>IF(AND(D6=Datengrundlage!A3,D7=Datengrundlage!B1),1,0)</f>
        <v>0</v>
      </c>
      <c r="N12" s="55">
        <v>7</v>
      </c>
      <c r="O12" s="26"/>
      <c r="P12" s="26"/>
      <c r="Q12" s="26"/>
      <c r="R12" s="26"/>
      <c r="S12" s="26"/>
      <c r="T12" s="26"/>
    </row>
    <row r="13" spans="2:20" s="19" customFormat="1" ht="20" customHeight="1" x14ac:dyDescent="0.2">
      <c r="B13" s="27" t="str">
        <f t="shared" si="0"/>
        <v>3.</v>
      </c>
      <c r="C13" s="25" t="str">
        <v>Müller, Frederike</v>
      </c>
      <c r="D13" s="54"/>
      <c r="E13" s="54"/>
      <c r="F13" s="54"/>
      <c r="G13" s="54"/>
      <c r="J13" s="26"/>
      <c r="K13" s="26"/>
      <c r="L13" s="26" t="s">
        <v>40</v>
      </c>
      <c r="M13" s="26">
        <f>IF(AND(D6=Datengrundlage!A3,D7=Datengrundlage!B2),1,0)</f>
        <v>0</v>
      </c>
      <c r="N13" s="55">
        <v>8</v>
      </c>
      <c r="O13" s="26"/>
      <c r="P13" s="26"/>
      <c r="Q13" s="26"/>
      <c r="R13" s="26"/>
      <c r="S13" s="26"/>
      <c r="T13" s="26"/>
    </row>
    <row r="14" spans="2:20" s="19" customFormat="1" ht="20" customHeight="1" x14ac:dyDescent="0.2">
      <c r="B14" s="27" t="str">
        <f t="shared" si="0"/>
        <v>4.</v>
      </c>
      <c r="C14" s="25" t="str">
        <v>Schubert, Ludwig</v>
      </c>
      <c r="D14" s="54"/>
      <c r="E14" s="54"/>
      <c r="F14" s="54"/>
      <c r="G14" s="54"/>
      <c r="J14" s="26"/>
      <c r="K14" s="26"/>
      <c r="L14" s="26" t="s">
        <v>41</v>
      </c>
      <c r="M14" s="26">
        <f>IF(AND(D6=Datengrundlage!A3,D7=Datengrundlage!B3),1,0)</f>
        <v>0</v>
      </c>
      <c r="N14" s="55">
        <v>9</v>
      </c>
      <c r="O14" s="26"/>
      <c r="P14" s="26"/>
      <c r="Q14" s="26"/>
      <c r="R14" s="26"/>
      <c r="S14" s="26"/>
      <c r="T14" s="26"/>
    </row>
    <row r="15" spans="2:20" s="19" customFormat="1" ht="20" customHeight="1" x14ac:dyDescent="0.2">
      <c r="B15" s="27" t="str">
        <f t="shared" si="0"/>
        <v>5.</v>
      </c>
      <c r="C15" s="25" t="str">
        <v>Wolf, Ida</v>
      </c>
      <c r="D15" s="54"/>
      <c r="E15" s="54"/>
      <c r="F15" s="54"/>
      <c r="G15" s="54"/>
      <c r="J15" s="26"/>
      <c r="K15" s="26"/>
      <c r="L15" s="26"/>
      <c r="M15" s="26"/>
      <c r="N15" s="55"/>
      <c r="O15" s="26"/>
      <c r="P15" s="26"/>
      <c r="Q15" s="26"/>
      <c r="R15" s="26"/>
      <c r="S15" s="26"/>
      <c r="T15" s="26"/>
    </row>
    <row r="16" spans="2:20" s="19" customFormat="1" ht="20" customHeight="1" x14ac:dyDescent="0.2">
      <c r="B16" s="27" t="str">
        <f t="shared" si="0"/>
        <v/>
      </c>
      <c r="C16" s="25"/>
      <c r="D16" s="54"/>
      <c r="E16" s="54"/>
      <c r="F16" s="54"/>
      <c r="G16" s="54"/>
      <c r="J16" s="26"/>
      <c r="K16" s="26"/>
      <c r="L16" s="26"/>
      <c r="M16" s="26"/>
      <c r="N16" s="55"/>
      <c r="O16" s="26"/>
      <c r="P16" s="26"/>
      <c r="Q16" s="26"/>
      <c r="R16" s="26"/>
      <c r="S16" s="26"/>
      <c r="T16" s="26"/>
    </row>
    <row r="17" spans="2:20" s="19" customFormat="1" ht="20" customHeight="1" x14ac:dyDescent="0.2">
      <c r="B17" s="27" t="str">
        <f t="shared" si="0"/>
        <v/>
      </c>
      <c r="C17" s="25"/>
      <c r="D17" s="54"/>
      <c r="E17" s="54"/>
      <c r="F17" s="54"/>
      <c r="G17" s="54"/>
      <c r="J17" s="26"/>
      <c r="K17" s="26"/>
      <c r="L17" s="26"/>
      <c r="M17" s="26"/>
      <c r="N17" s="55"/>
      <c r="O17" s="26"/>
      <c r="P17" s="26"/>
      <c r="Q17" s="26"/>
      <c r="R17" s="26"/>
      <c r="S17" s="26"/>
      <c r="T17" s="26"/>
    </row>
    <row r="18" spans="2:20" s="19" customFormat="1" ht="20" customHeight="1" x14ac:dyDescent="0.2">
      <c r="B18" s="27" t="str">
        <f t="shared" si="0"/>
        <v/>
      </c>
      <c r="C18" s="25"/>
      <c r="D18" s="54"/>
      <c r="E18" s="54"/>
      <c r="F18" s="54"/>
      <c r="G18" s="54"/>
      <c r="J18" s="26"/>
      <c r="K18" s="26"/>
      <c r="L18" s="26"/>
      <c r="M18" s="26"/>
      <c r="N18" s="55"/>
      <c r="O18" s="26"/>
      <c r="P18" s="26"/>
      <c r="Q18" s="26"/>
      <c r="R18" s="26"/>
      <c r="S18" s="26"/>
      <c r="T18" s="26"/>
    </row>
    <row r="19" spans="2:20" s="19" customFormat="1" ht="20" customHeight="1" x14ac:dyDescent="0.2">
      <c r="B19" s="27" t="str">
        <f t="shared" si="0"/>
        <v/>
      </c>
      <c r="C19" s="25"/>
      <c r="D19" s="54"/>
      <c r="E19" s="54"/>
      <c r="F19" s="54"/>
      <c r="G19" s="54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2:20" s="19" customFormat="1" ht="20" customHeight="1" x14ac:dyDescent="0.2">
      <c r="B20" s="27" t="str">
        <f t="shared" si="0"/>
        <v/>
      </c>
      <c r="C20" s="25"/>
      <c r="D20" s="54"/>
      <c r="E20" s="54"/>
      <c r="F20" s="54"/>
      <c r="G20" s="54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2:20" s="19" customFormat="1" ht="20" customHeight="1" x14ac:dyDescent="0.2">
      <c r="B21" s="27" t="str">
        <f t="shared" si="0"/>
        <v/>
      </c>
      <c r="C21" s="25"/>
      <c r="D21" s="54"/>
      <c r="E21" s="54"/>
      <c r="F21" s="54"/>
      <c r="G21" s="54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2:20" s="19" customFormat="1" ht="20" customHeight="1" x14ac:dyDescent="0.2">
      <c r="B22" s="27" t="str">
        <f t="shared" si="0"/>
        <v/>
      </c>
      <c r="C22" s="25"/>
      <c r="D22" s="54"/>
      <c r="E22" s="54"/>
      <c r="F22" s="54"/>
      <c r="G22" s="54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2:20" s="19" customFormat="1" ht="20" customHeight="1" x14ac:dyDescent="0.2">
      <c r="B23" s="27" t="str">
        <f t="shared" si="0"/>
        <v/>
      </c>
      <c r="C23" s="25"/>
      <c r="D23" s="54"/>
      <c r="E23" s="54"/>
      <c r="F23" s="54"/>
      <c r="G23" s="54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2:20" s="19" customFormat="1" ht="20" customHeight="1" x14ac:dyDescent="0.2">
      <c r="B24" s="27" t="str">
        <f t="shared" si="0"/>
        <v/>
      </c>
      <c r="C24" s="25"/>
      <c r="D24" s="54"/>
      <c r="E24" s="54"/>
      <c r="F24" s="54"/>
      <c r="G24" s="54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2:20" s="19" customFormat="1" ht="20" customHeight="1" x14ac:dyDescent="0.2">
      <c r="B25" s="27" t="str">
        <f t="shared" si="0"/>
        <v/>
      </c>
      <c r="C25" s="25"/>
      <c r="D25" s="54"/>
      <c r="E25" s="54"/>
      <c r="F25" s="54"/>
      <c r="G25" s="54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2:20" s="19" customFormat="1" ht="20" customHeight="1" x14ac:dyDescent="0.2">
      <c r="B26" s="27" t="str">
        <f t="shared" si="0"/>
        <v/>
      </c>
      <c r="C26" s="25"/>
      <c r="D26" s="54"/>
      <c r="E26" s="54"/>
      <c r="F26" s="54"/>
      <c r="G26" s="54"/>
    </row>
    <row r="27" spans="2:20" s="19" customFormat="1" ht="20" customHeight="1" x14ac:dyDescent="0.2">
      <c r="B27" s="27" t="str">
        <f t="shared" si="0"/>
        <v/>
      </c>
      <c r="C27" s="25"/>
      <c r="D27" s="54"/>
      <c r="E27" s="54"/>
      <c r="F27" s="54"/>
      <c r="G27" s="54"/>
    </row>
    <row r="28" spans="2:20" s="19" customFormat="1" ht="20" customHeight="1" x14ac:dyDescent="0.2">
      <c r="B28" s="27" t="str">
        <f t="shared" si="0"/>
        <v/>
      </c>
      <c r="C28" s="25"/>
      <c r="D28" s="54"/>
      <c r="E28" s="54"/>
      <c r="F28" s="54"/>
      <c r="G28" s="54"/>
    </row>
    <row r="29" spans="2:20" s="19" customFormat="1" ht="20" customHeight="1" x14ac:dyDescent="0.2">
      <c r="B29" s="27" t="str">
        <f t="shared" si="0"/>
        <v/>
      </c>
      <c r="C29" s="25"/>
      <c r="D29" s="54"/>
      <c r="E29" s="54"/>
      <c r="F29" s="54"/>
      <c r="G29" s="54"/>
    </row>
    <row r="30" spans="2:20" s="19" customFormat="1" ht="20" customHeight="1" x14ac:dyDescent="0.2">
      <c r="B30" s="27" t="str">
        <f t="shared" si="0"/>
        <v/>
      </c>
      <c r="C30" s="25"/>
      <c r="D30" s="54"/>
      <c r="E30" s="54"/>
      <c r="F30" s="54"/>
      <c r="G30" s="54"/>
    </row>
    <row r="31" spans="2:20" s="19" customFormat="1" ht="20" customHeight="1" x14ac:dyDescent="0.2">
      <c r="B31" s="27" t="str">
        <f t="shared" si="0"/>
        <v/>
      </c>
      <c r="C31" s="25"/>
      <c r="D31" s="54"/>
      <c r="E31" s="54"/>
      <c r="F31" s="54"/>
      <c r="G31" s="54"/>
    </row>
    <row r="32" spans="2:20" s="19" customFormat="1" ht="20" customHeight="1" x14ac:dyDescent="0.2">
      <c r="B32" s="27" t="str">
        <f t="shared" si="0"/>
        <v/>
      </c>
      <c r="C32" s="25"/>
      <c r="D32" s="54"/>
      <c r="E32" s="54"/>
      <c r="F32" s="54"/>
      <c r="G32" s="54"/>
    </row>
    <row r="33" spans="2:7" s="19" customFormat="1" ht="20" customHeight="1" x14ac:dyDescent="0.2">
      <c r="B33" s="27" t="str">
        <f t="shared" si="0"/>
        <v/>
      </c>
      <c r="C33" s="25"/>
      <c r="D33" s="54"/>
      <c r="E33" s="54"/>
      <c r="F33" s="54"/>
      <c r="G33" s="54"/>
    </row>
    <row r="34" spans="2:7" s="19" customFormat="1" ht="20" customHeight="1" x14ac:dyDescent="0.2">
      <c r="B34" s="27" t="str">
        <f t="shared" si="0"/>
        <v/>
      </c>
      <c r="C34" s="25"/>
      <c r="D34" s="54"/>
      <c r="E34" s="54"/>
      <c r="F34" s="54"/>
      <c r="G34" s="54"/>
    </row>
    <row r="35" spans="2:7" s="19" customFormat="1" ht="20" customHeight="1" x14ac:dyDescent="0.2">
      <c r="B35" s="27" t="str">
        <f t="shared" si="0"/>
        <v/>
      </c>
      <c r="C35" s="25"/>
      <c r="D35" s="54"/>
      <c r="E35" s="54"/>
      <c r="F35" s="54"/>
      <c r="G35" s="54"/>
    </row>
    <row r="36" spans="2:7" s="19" customFormat="1" ht="20" customHeight="1" x14ac:dyDescent="0.2">
      <c r="B36" s="27" t="str">
        <f t="shared" si="0"/>
        <v/>
      </c>
      <c r="C36" s="25"/>
      <c r="D36" s="54"/>
      <c r="E36" s="54"/>
      <c r="F36" s="54"/>
      <c r="G36" s="54"/>
    </row>
    <row r="37" spans="2:7" s="19" customFormat="1" ht="20" customHeight="1" x14ac:dyDescent="0.2">
      <c r="B37" s="27" t="str">
        <f t="shared" si="0"/>
        <v/>
      </c>
      <c r="C37" s="25"/>
      <c r="D37" s="54"/>
      <c r="E37" s="54"/>
      <c r="F37" s="54"/>
      <c r="G37" s="54"/>
    </row>
    <row r="38" spans="2:7" s="19" customFormat="1" ht="20" customHeight="1" x14ac:dyDescent="0.2">
      <c r="B38" s="27" t="str">
        <f t="shared" si="0"/>
        <v/>
      </c>
      <c r="C38" s="25"/>
      <c r="D38" s="54"/>
      <c r="E38" s="54"/>
      <c r="F38" s="54"/>
      <c r="G38" s="54"/>
    </row>
    <row r="39" spans="2:7" s="19" customFormat="1" ht="20" customHeight="1" x14ac:dyDescent="0.2">
      <c r="B39" s="27" t="str">
        <f t="shared" si="0"/>
        <v/>
      </c>
      <c r="C39" s="25"/>
      <c r="D39" s="54"/>
      <c r="E39" s="54"/>
      <c r="F39" s="54"/>
      <c r="G39" s="54"/>
    </row>
    <row r="40" spans="2:7" s="19" customFormat="1" ht="20" customHeight="1" x14ac:dyDescent="0.2">
      <c r="B40" s="27" t="str">
        <f t="shared" si="0"/>
        <v/>
      </c>
      <c r="C40" s="25"/>
      <c r="D40" s="54"/>
      <c r="E40" s="54"/>
      <c r="F40" s="54"/>
      <c r="G40" s="54"/>
    </row>
    <row r="41" spans="2:7" s="19" customFormat="1" ht="20" customHeight="1" x14ac:dyDescent="0.2">
      <c r="B41" s="27" t="str">
        <f t="shared" si="0"/>
        <v/>
      </c>
      <c r="C41" s="25"/>
      <c r="D41" s="54"/>
      <c r="E41" s="54"/>
      <c r="F41" s="54"/>
      <c r="G41" s="54"/>
    </row>
    <row r="42" spans="2:7" s="19" customFormat="1" ht="20" customHeight="1" x14ac:dyDescent="0.2">
      <c r="B42" s="27" t="str">
        <f t="shared" si="0"/>
        <v/>
      </c>
      <c r="C42" s="25"/>
      <c r="D42" s="54"/>
      <c r="E42" s="54"/>
      <c r="F42" s="54"/>
      <c r="G42" s="54"/>
    </row>
    <row r="43" spans="2:7" s="19" customFormat="1" ht="20" customHeight="1" x14ac:dyDescent="0.2">
      <c r="B43" s="27" t="str">
        <f t="shared" si="0"/>
        <v/>
      </c>
      <c r="C43" s="25"/>
      <c r="D43" s="54"/>
      <c r="E43" s="54"/>
      <c r="F43" s="54"/>
      <c r="G43" s="54"/>
    </row>
    <row r="44" spans="2:7" s="19" customFormat="1" ht="20" customHeight="1" x14ac:dyDescent="0.2">
      <c r="B44" s="27" t="str">
        <f t="shared" si="0"/>
        <v/>
      </c>
      <c r="C44" s="25"/>
      <c r="D44" s="54"/>
      <c r="E44" s="54"/>
      <c r="F44" s="54"/>
      <c r="G44" s="54"/>
    </row>
    <row r="45" spans="2:7" s="19" customFormat="1" ht="20" customHeight="1" x14ac:dyDescent="0.2">
      <c r="B45" s="27" t="str">
        <f t="shared" si="0"/>
        <v/>
      </c>
      <c r="C45" s="53"/>
    </row>
    <row r="46" spans="2:7" s="19" customFormat="1" ht="20" customHeight="1" x14ac:dyDescent="0.2">
      <c r="B46" s="27" t="str">
        <f t="shared" si="0"/>
        <v/>
      </c>
      <c r="C46" s="53"/>
    </row>
    <row r="47" spans="2:7" s="19" customFormat="1" ht="20" customHeight="1" x14ac:dyDescent="0.2">
      <c r="B47" s="27" t="str">
        <f t="shared" si="0"/>
        <v/>
      </c>
      <c r="C47" s="53"/>
    </row>
    <row r="48" spans="2:7" s="19" customFormat="1" ht="20" customHeight="1" x14ac:dyDescent="0.2">
      <c r="B48" s="27" t="str">
        <f t="shared" si="0"/>
        <v/>
      </c>
      <c r="C48" s="53"/>
    </row>
    <row r="49" spans="2:3" s="19" customFormat="1" ht="20" customHeight="1" x14ac:dyDescent="0.2">
      <c r="B49" s="27" t="str">
        <f t="shared" si="0"/>
        <v/>
      </c>
      <c r="C49" s="53"/>
    </row>
    <row r="50" spans="2:3" s="19" customFormat="1" ht="20" customHeight="1" x14ac:dyDescent="0.2">
      <c r="B50" s="27" t="str">
        <f t="shared" si="0"/>
        <v/>
      </c>
      <c r="C50" s="53"/>
    </row>
    <row r="51" spans="2:3" s="19" customFormat="1" ht="20" customHeight="1" x14ac:dyDescent="0.2">
      <c r="B51" s="27" t="str">
        <f t="shared" si="0"/>
        <v/>
      </c>
      <c r="C51" s="53"/>
    </row>
    <row r="52" spans="2:3" s="19" customFormat="1" ht="20" customHeight="1" x14ac:dyDescent="0.2">
      <c r="B52" s="27" t="str">
        <f t="shared" si="0"/>
        <v/>
      </c>
      <c r="C52" s="53"/>
    </row>
    <row r="53" spans="2:3" s="19" customFormat="1" ht="20" customHeight="1" x14ac:dyDescent="0.2">
      <c r="B53" s="27" t="str">
        <f t="shared" si="0"/>
        <v/>
      </c>
      <c r="C53" s="53"/>
    </row>
    <row r="54" spans="2:3" s="19" customFormat="1" ht="20" customHeight="1" x14ac:dyDescent="0.2">
      <c r="B54" s="27" t="str">
        <f t="shared" si="0"/>
        <v/>
      </c>
      <c r="C54" s="53"/>
    </row>
    <row r="55" spans="2:3" s="19" customFormat="1" ht="20" customHeight="1" x14ac:dyDescent="0.2">
      <c r="B55" s="27" t="str">
        <f t="shared" si="0"/>
        <v/>
      </c>
      <c r="C55" s="53"/>
    </row>
    <row r="56" spans="2:3" s="19" customFormat="1" ht="20" customHeight="1" x14ac:dyDescent="0.2">
      <c r="B56" s="27" t="str">
        <f t="shared" si="0"/>
        <v/>
      </c>
      <c r="C56" s="53"/>
    </row>
    <row r="57" spans="2:3" s="19" customFormat="1" ht="20" customHeight="1" x14ac:dyDescent="0.2">
      <c r="B57" s="27" t="str">
        <f t="shared" si="0"/>
        <v/>
      </c>
      <c r="C57" s="53"/>
    </row>
    <row r="58" spans="2:3" s="19" customFormat="1" ht="20" customHeight="1" x14ac:dyDescent="0.2">
      <c r="B58" s="27" t="str">
        <f t="shared" si="0"/>
        <v/>
      </c>
      <c r="C58" s="53"/>
    </row>
    <row r="59" spans="2:3" s="19" customFormat="1" ht="20" customHeight="1" x14ac:dyDescent="0.2">
      <c r="B59" s="27" t="str">
        <f t="shared" si="0"/>
        <v/>
      </c>
      <c r="C59" s="53"/>
    </row>
    <row r="60" spans="2:3" s="19" customFormat="1" ht="20" customHeight="1" x14ac:dyDescent="0.2">
      <c r="B60" s="27" t="str">
        <f t="shared" si="0"/>
        <v/>
      </c>
      <c r="C60" s="53"/>
    </row>
  </sheetData>
  <sheetProtection algorithmName="SHA-512" hashValue="1fxvB+9D5CUZAoKgH6MgTRvJvMogsu/v3ZziNhuOhlWDGxHDRIp7HSJcgqE/CY8/oRdr+gvA88PraFcxw7CMMw==" saltValue="n6/b/C35T/Hc1iaQVjoT5A==" spinCount="100000" sheet="1" selectLockedCells="1"/>
  <mergeCells count="12">
    <mergeCell ref="B6:C6"/>
    <mergeCell ref="D6:G6"/>
    <mergeCell ref="B5:G5"/>
    <mergeCell ref="B2:C2"/>
    <mergeCell ref="D2:G2"/>
    <mergeCell ref="B3:C3"/>
    <mergeCell ref="D3:G3"/>
    <mergeCell ref="B8:C8"/>
    <mergeCell ref="D8:G8"/>
    <mergeCell ref="B10:C10"/>
    <mergeCell ref="B7:C7"/>
    <mergeCell ref="D7:G7"/>
  </mergeCells>
  <conditionalFormatting sqref="D7:G7">
    <cfRule type="cellIs" dxfId="7" priority="2" operator="equal">
      <formula>"Ältere Menschen"</formula>
    </cfRule>
    <cfRule type="cellIs" dxfId="6" priority="3" operator="equal">
      <formula>"Kinder und Jugendliche"</formula>
    </cfRule>
    <cfRule type="cellIs" dxfId="5" priority="4" operator="equal">
      <formula>"Erwachsene"</formula>
    </cfRule>
  </conditionalFormatting>
  <conditionalFormatting sqref="B11:C60">
    <cfRule type="expression" dxfId="4" priority="1">
      <formula>$B11&lt;&gt;""</formula>
    </cfRule>
  </conditionalFormatting>
  <pageMargins left="0.7" right="0.7" top="0.78740157499999996" bottom="0.78740157499999996" header="0.3" footer="0.3"/>
  <pageSetup paperSize="9" orientation="portrait" horizontalDpi="0" verticalDpi="0"/>
  <headerFooter>
    <oddHeader>&amp;L&amp;"Arial Narrow Fett,Fett"&amp;K000000Prodos-Verlag
www.prodos-verlag.de&amp;C&amp;"Arial Narrow Fett,Fett"&amp;14&amp;K000000- Demoversion -&amp;R&amp;"Calibri,Standard"&amp;K000000&amp;G</oddHeader>
    <oddFooter>&amp;R&amp;"Arial Narrow,Standard"&amp;10&amp;K000000&amp;P/&amp;N</oddFooter>
  </headerFooter>
  <legacyDrawingHF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EA2856-E90A-FC49-91CC-8A1DF0B0EC07}">
          <x14:formula1>
            <xm:f>Datengrundlage!$B$1:$B$3</xm:f>
          </x14:formula1>
          <xm:sqref>D7:G7</xm:sqref>
        </x14:dataValidation>
        <x14:dataValidation type="list" allowBlank="1" showInputMessage="1" showErrorMessage="1" xr:uid="{5EED693C-A191-B449-8A58-5B1859280D98}">
          <x14:formula1>
            <xm:f>Datengrundlage!$A$1:$A$3</xm:f>
          </x14:formula1>
          <xm:sqref>D6:G6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6F058-CA2E-D44D-BE96-362F769D7146}">
  <dimension ref="A2:F14"/>
  <sheetViews>
    <sheetView zoomScale="235" zoomScaleNormal="235" zoomScalePageLayoutView="288" workbookViewId="0">
      <selection activeCell="B4" sqref="B4"/>
    </sheetView>
  </sheetViews>
  <sheetFormatPr baseColWidth="10" defaultRowHeight="16" x14ac:dyDescent="0.2"/>
  <cols>
    <col min="1" max="1" width="22.5" style="9" customWidth="1"/>
    <col min="2" max="4" width="20.83203125" style="9" customWidth="1"/>
    <col min="5" max="16384" width="10.83203125" style="9"/>
  </cols>
  <sheetData>
    <row r="2" spans="1:6" ht="25" customHeight="1" x14ac:dyDescent="0.2">
      <c r="A2" s="33" t="s">
        <v>76</v>
      </c>
      <c r="B2" s="32" t="str">
        <f>IF('Eingabemaske - Daten'!B2&lt;&gt;"",'Eingabemaske - Daten'!B2,"")</f>
        <v>GP1</v>
      </c>
      <c r="C2" s="112" t="s">
        <v>67</v>
      </c>
      <c r="D2" s="113"/>
    </row>
    <row r="3" spans="1:6" ht="24" customHeight="1" x14ac:dyDescent="0.2">
      <c r="A3" s="33" t="s">
        <v>72</v>
      </c>
      <c r="B3" s="32">
        <f>'Eingabemaske - Daten'!B3</f>
        <v>20</v>
      </c>
      <c r="C3" s="34" t="s">
        <v>37</v>
      </c>
      <c r="D3" s="36" t="str">
        <f>VLOOKUP(B4,'Eingabemaske - Daten'!A7:C56,2,FALSE)</f>
        <v>Allgemeine Akutpflege in stationären Einrichtungen</v>
      </c>
    </row>
    <row r="4" spans="1:6" ht="25" customHeight="1" x14ac:dyDescent="0.2">
      <c r="A4" s="33" t="s">
        <v>71</v>
      </c>
      <c r="B4" s="70" t="s">
        <v>62</v>
      </c>
      <c r="C4" s="34" t="s">
        <v>74</v>
      </c>
      <c r="D4" s="35" t="str">
        <f>VLOOKUP(B4,'Eingabemaske - Daten'!A7:C56,3,FALSE)</f>
        <v>Kinder und Jugendliche</v>
      </c>
      <c r="E4" s="11">
        <f>VLOOKUP($B$4,'Eingabemaske - Festlegung'!C14:Q63,15,FALSE)</f>
        <v>9</v>
      </c>
      <c r="F4" s="11">
        <f>VLOOKUP($B$4,'Eingabemaske - Festlegung'!C14:J63,8,FALSE)</f>
        <v>1</v>
      </c>
    </row>
    <row r="6" spans="1:6" ht="44" x14ac:dyDescent="0.2">
      <c r="A6" s="4" t="s">
        <v>84</v>
      </c>
      <c r="B6" s="57" t="s">
        <v>68</v>
      </c>
      <c r="C6" s="58" t="s">
        <v>69</v>
      </c>
      <c r="D6" s="59" t="s">
        <v>70</v>
      </c>
    </row>
    <row r="7" spans="1:6" ht="35" customHeight="1" x14ac:dyDescent="0.2">
      <c r="A7" s="56" t="s">
        <v>27</v>
      </c>
      <c r="B7" s="5">
        <f>IF($E$4=1,IF($F$4=1,"✓","✘"),VLOOKUP($B$4,'Eingabemaske - Daten'!$A$7:$S$56,5,FALSE))</f>
        <v>0</v>
      </c>
      <c r="C7" s="5">
        <f>IF($E$4=2,IF($F$4=1,"✓","✘"),VLOOKUP($B$4,'Eingabemaske - Daten'!$A$7:$S$56,6,FALSE))</f>
        <v>0</v>
      </c>
      <c r="D7" s="5">
        <f>IF($E$4=3,IF($F$4=1,"✓","✘"),VLOOKUP($B$4,'Eingabemaske - Daten'!$A$7:$S$56,7,FALSE))</f>
        <v>0</v>
      </c>
    </row>
    <row r="8" spans="1:6" ht="35" customHeight="1" x14ac:dyDescent="0.2">
      <c r="A8" s="56" t="s">
        <v>28</v>
      </c>
      <c r="B8" s="5">
        <f>IF($E$4=4,IF($F$4=1,"✓","✘"),VLOOKUP($B$4,'Eingabemaske - Daten'!$A$7:$S$56,8,FALSE))</f>
        <v>0</v>
      </c>
      <c r="C8" s="5">
        <f>IF($E$4=5,IF($F$4=1,"✓","✘"),VLOOKUP($B$4,'Eingabemaske - Daten'!$A$7:$S$56,9,FALSE))</f>
        <v>1</v>
      </c>
      <c r="D8" s="5">
        <f>IF($E$4=6,IF($F$4=1,"✓","✘"),VLOOKUP($B$4,'Eingabemaske - Daten'!$A$7:$S$56,10,FALSE))</f>
        <v>1</v>
      </c>
    </row>
    <row r="9" spans="1:6" ht="35" customHeight="1" x14ac:dyDescent="0.2">
      <c r="A9" s="56" t="s">
        <v>29</v>
      </c>
      <c r="B9" s="5">
        <f>IF($E$4=7,IF($F$4=1,"✓","✘"),VLOOKUP($B$4,'Eingabemaske - Daten'!$A$7:$S$56,11,FALSE))</f>
        <v>0</v>
      </c>
      <c r="C9" s="5">
        <f>IF($E$4=8,IF($F$4=1,"✓","✘"),VLOOKUP($B$4,'Eingabemaske - Daten'!$A$7:$S$56,12,FALSE))</f>
        <v>1</v>
      </c>
      <c r="D9" s="5" t="str">
        <f>IF($E$4=9,IF($F$4=1,"✓","✘"),VLOOKUP($B$4,'Eingabemaske - Daten'!$A$7:$S$56,13,FALSE))</f>
        <v>✓</v>
      </c>
    </row>
    <row r="10" spans="1:6" ht="6" customHeight="1" x14ac:dyDescent="0.2"/>
    <row r="11" spans="1:6" ht="5" customHeight="1" x14ac:dyDescent="0.2"/>
    <row r="12" spans="1:6" ht="25" customHeight="1" x14ac:dyDescent="0.2">
      <c r="B12" s="10" t="s">
        <v>30</v>
      </c>
      <c r="C12" s="114" t="s">
        <v>31</v>
      </c>
      <c r="D12" s="114"/>
    </row>
    <row r="13" spans="1:6" ht="4" customHeight="1" x14ac:dyDescent="0.2">
      <c r="C13" s="31"/>
    </row>
    <row r="14" spans="1:6" ht="25" customHeight="1" x14ac:dyDescent="0.2">
      <c r="C14" s="115" t="s">
        <v>32</v>
      </c>
      <c r="D14" s="115"/>
    </row>
  </sheetData>
  <sheetProtection algorithmName="SHA-512" hashValue="0860kgyy+v45SG+ZN11RpLuix90wRWo9hrC4Q/t04RxH0LugTBfBMDtN4sZPE3AikJs3r9XFM/J5peBk5uNUJg==" saltValue="fWkKrowO/LLJu/fjoFIWLQ==" spinCount="100000" sheet="1" selectLockedCells="1"/>
  <mergeCells count="3">
    <mergeCell ref="C2:D2"/>
    <mergeCell ref="C12:D12"/>
    <mergeCell ref="C14:D14"/>
  </mergeCells>
  <conditionalFormatting sqref="B7:D9">
    <cfRule type="cellIs" dxfId="3" priority="3" operator="equal">
      <formula>1</formula>
    </cfRule>
    <cfRule type="cellIs" dxfId="2" priority="4" operator="equal">
      <formula>0</formula>
    </cfRule>
    <cfRule type="cellIs" dxfId="1" priority="2" operator="equal">
      <formula>"✓"</formula>
    </cfRule>
    <cfRule type="cellIs" dxfId="0" priority="1" operator="equal">
      <formula>"✘"</formula>
    </cfRule>
  </conditionalFormatting>
  <dataValidations count="1">
    <dataValidation type="list" allowBlank="1" showInputMessage="1" showErrorMessage="1" sqref="B4" xr:uid="{9B9C8411-FA12-464A-A060-B5DDF3429061}">
      <formula1>Lernende_dropdown</formula1>
    </dataValidation>
  </dataValidations>
  <printOptions horizontalCentered="1" verticalCentered="1"/>
  <pageMargins left="0.7" right="0.7" top="0.78740157499999996" bottom="0.78740157499999996" header="0.3" footer="0.3"/>
  <pageSetup paperSize="9" orientation="landscape" horizontalDpi="0" verticalDpi="0"/>
  <headerFooter>
    <oddHeader>&amp;L&amp;"Arial Narrow Fett,Fett"&amp;K000000Prodos-Verlag
www.prodos-verlag.de&amp;C&amp;"Arial Narrow Fett,Fett"&amp;14&amp;K000000- Demoversion -&amp;R&amp;"Calibri,Standard"&amp;K000000&amp;G</oddHead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140CF-9EC2-F34F-BFBE-25A1AA012CA5}">
  <dimension ref="A1:F20"/>
  <sheetViews>
    <sheetView workbookViewId="0">
      <selection activeCell="K38" sqref="K38"/>
    </sheetView>
  </sheetViews>
  <sheetFormatPr baseColWidth="10" defaultRowHeight="16" x14ac:dyDescent="0.2"/>
  <cols>
    <col min="1" max="1" width="34.83203125" customWidth="1"/>
  </cols>
  <sheetData>
    <row r="1" spans="1:6" x14ac:dyDescent="0.2">
      <c r="A1" t="s">
        <v>9</v>
      </c>
      <c r="B1" t="s">
        <v>5</v>
      </c>
      <c r="F1" t="str" cm="1">
        <f t="array" ref="F1:F20">Lernende</f>
        <v>Baier, Sebastian</v>
      </c>
    </row>
    <row r="2" spans="1:6" x14ac:dyDescent="0.2">
      <c r="A2" t="s">
        <v>10</v>
      </c>
      <c r="B2" t="s">
        <v>6</v>
      </c>
      <c r="F2" t="str">
        <v>Bauer, Martina</v>
      </c>
    </row>
    <row r="3" spans="1:6" x14ac:dyDescent="0.2">
      <c r="A3" t="s">
        <v>11</v>
      </c>
      <c r="B3" t="s">
        <v>7</v>
      </c>
      <c r="F3" t="str">
        <v>Beck, Michel</v>
      </c>
    </row>
    <row r="4" spans="1:6" x14ac:dyDescent="0.2">
      <c r="F4" t="str">
        <v>Huber, Yvonne</v>
      </c>
    </row>
    <row r="5" spans="1:6" x14ac:dyDescent="0.2">
      <c r="F5" t="str">
        <v>Jäger, Sabine</v>
      </c>
    </row>
    <row r="6" spans="1:6" x14ac:dyDescent="0.2">
      <c r="F6" t="str">
        <v>Klein, Franziska</v>
      </c>
    </row>
    <row r="7" spans="1:6" x14ac:dyDescent="0.2">
      <c r="F7" t="str">
        <v>König, Corinna</v>
      </c>
    </row>
    <row r="8" spans="1:6" x14ac:dyDescent="0.2">
      <c r="F8" t="str">
        <v>Krause, Anna</v>
      </c>
    </row>
    <row r="9" spans="1:6" x14ac:dyDescent="0.2">
      <c r="F9" t="str">
        <v>Lange, Rafaela</v>
      </c>
    </row>
    <row r="10" spans="1:6" x14ac:dyDescent="0.2">
      <c r="F10" t="str">
        <v>Liebeskind, Martha</v>
      </c>
    </row>
    <row r="11" spans="1:6" x14ac:dyDescent="0.2">
      <c r="F11" t="str">
        <v>Meier, Andrea</v>
      </c>
    </row>
    <row r="12" spans="1:6" x14ac:dyDescent="0.2">
      <c r="F12" t="str">
        <v>Müller, Frederike</v>
      </c>
    </row>
    <row r="13" spans="1:6" x14ac:dyDescent="0.2">
      <c r="F13" t="str">
        <v>Richter, Johanna</v>
      </c>
    </row>
    <row r="14" spans="1:6" x14ac:dyDescent="0.2">
      <c r="F14" t="str">
        <v>Schäfer, Ludmilla</v>
      </c>
    </row>
    <row r="15" spans="1:6" x14ac:dyDescent="0.2">
      <c r="F15" t="str">
        <v>Schmidt, Johannes</v>
      </c>
    </row>
    <row r="16" spans="1:6" x14ac:dyDescent="0.2">
      <c r="F16" t="str">
        <v>Schubert, Ludwig</v>
      </c>
    </row>
    <row r="17" spans="6:6" x14ac:dyDescent="0.2">
      <c r="F17" t="str">
        <v>Schubert, Petra</v>
      </c>
    </row>
    <row r="18" spans="6:6" x14ac:dyDescent="0.2">
      <c r="F18" t="str">
        <v>Stein, Lena</v>
      </c>
    </row>
    <row r="19" spans="6:6" x14ac:dyDescent="0.2">
      <c r="F19" t="str">
        <v>Walter, Marion</v>
      </c>
    </row>
    <row r="20" spans="6:6" x14ac:dyDescent="0.2">
      <c r="F20" t="str">
        <v>Wolf, Ida</v>
      </c>
    </row>
  </sheetData>
  <sheetProtection algorithmName="SHA-512" hashValue="TpM65FxKtlfxU2HLErdT9Eo8DmN/N2o2dsXshC8ph/iHsw+Xp0z0ahUMpT7cloASMEmXdROTzqCGVDSj1PP18w==" saltValue="MkqNWgd0UQisvvXbXGKUsA==" spinCount="100000" sheet="1" objects="1" scenarios="1" selectLockedCells="1" selectUnlockedCells="1"/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6</vt:i4>
      </vt:variant>
    </vt:vector>
  </HeadingPairs>
  <TitlesOfParts>
    <vt:vector size="14" baseType="lpstr">
      <vt:lpstr>Hinweise</vt:lpstr>
      <vt:lpstr>Eingabemaske - Daten</vt:lpstr>
      <vt:lpstr>Übersicht - Kombinationen</vt:lpstr>
      <vt:lpstr>Übersicht - Anz. Kombinationen</vt:lpstr>
      <vt:lpstr>Eingabemaske - Festlegung</vt:lpstr>
      <vt:lpstr>Übersicht - Lernende je Kombi</vt:lpstr>
      <vt:lpstr>Übersicht - Lernende im Detail</vt:lpstr>
      <vt:lpstr>Datengrundlage</vt:lpstr>
      <vt:lpstr>'Eingabemaske - Daten'!Druckbereich</vt:lpstr>
      <vt:lpstr>'Übersicht - Anz. Kombinationen'!Druckbereich</vt:lpstr>
      <vt:lpstr>'Übersicht - Lernende im Detail'!Druckbereich</vt:lpstr>
      <vt:lpstr>'Eingabemaske - Daten'!Drucktitel</vt:lpstr>
      <vt:lpstr>'Eingabemaske - Festlegung'!Drucktitel</vt:lpstr>
      <vt:lpstr>'Übersicht - Kombinationen'!Drucktitel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Hamar</dc:creator>
  <cp:lastModifiedBy>Christoph Hamar</cp:lastModifiedBy>
  <cp:lastPrinted>2022-04-21T12:41:28Z</cp:lastPrinted>
  <dcterms:created xsi:type="dcterms:W3CDTF">2022-04-14T14:42:04Z</dcterms:created>
  <dcterms:modified xsi:type="dcterms:W3CDTF">2022-05-11T13:15:20Z</dcterms:modified>
</cp:coreProperties>
</file>